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yoda\Desktop\"/>
    </mc:Choice>
  </mc:AlternateContent>
  <bookViews>
    <workbookView xWindow="0" yWindow="0" windowWidth="21570" windowHeight="8175" activeTab="2"/>
  </bookViews>
  <sheets>
    <sheet name="A-3,4気中①" sheetId="1" r:id="rId1"/>
    <sheet name="A-3,4気中②" sheetId="4" r:id="rId2"/>
    <sheet name="A-3,4気中③" sheetId="3" r:id="rId3"/>
    <sheet name="A-3,4水中①" sheetId="5" r:id="rId4"/>
    <sheet name="A-3,4水中②" sheetId="6" r:id="rId5"/>
    <sheet name="A-3,4水中③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O32" i="1"/>
  <c r="O31" i="1"/>
  <c r="O26" i="1"/>
  <c r="O25" i="1"/>
  <c r="N36" i="1" s="1"/>
  <c r="O26" i="7"/>
  <c r="J36" i="7"/>
  <c r="O32" i="7"/>
  <c r="O31" i="7"/>
  <c r="O25" i="7"/>
  <c r="N36" i="7" s="1"/>
  <c r="J36" i="6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6" i="7"/>
  <c r="G4" i="7"/>
  <c r="O31" i="6"/>
  <c r="O26" i="6"/>
  <c r="O25" i="6"/>
  <c r="N36" i="6" s="1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6" i="6"/>
  <c r="G4" i="6"/>
  <c r="N37" i="5"/>
  <c r="J37" i="5"/>
  <c r="O33" i="5"/>
  <c r="O32" i="5"/>
  <c r="O27" i="5"/>
  <c r="O2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6" i="5"/>
  <c r="G4" i="5"/>
  <c r="J76" i="3"/>
  <c r="O72" i="3"/>
  <c r="O71" i="3"/>
  <c r="O66" i="3"/>
  <c r="O65" i="3"/>
  <c r="N76" i="3" s="1"/>
  <c r="O26" i="3"/>
  <c r="O27" i="3"/>
  <c r="J37" i="3"/>
  <c r="O33" i="3"/>
  <c r="O32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6" i="3"/>
  <c r="G10" i="3"/>
  <c r="G14" i="3"/>
  <c r="G18" i="3"/>
  <c r="G22" i="3"/>
  <c r="G26" i="3"/>
  <c r="G30" i="3"/>
  <c r="G34" i="3"/>
  <c r="G4" i="3"/>
  <c r="G8" i="3" s="1"/>
  <c r="J36" i="4"/>
  <c r="O32" i="4"/>
  <c r="O31" i="4"/>
  <c r="O26" i="4"/>
  <c r="O25" i="4"/>
  <c r="N36" i="4" s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6" i="4"/>
  <c r="G4" i="4"/>
  <c r="G9" i="4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6" i="1"/>
  <c r="G4" i="1"/>
  <c r="G7" i="1" s="1"/>
  <c r="G6" i="1" l="1"/>
  <c r="G18" i="1"/>
  <c r="G14" i="1"/>
  <c r="G10" i="1"/>
  <c r="G17" i="1"/>
  <c r="G13" i="1"/>
  <c r="G9" i="1"/>
  <c r="G16" i="1"/>
  <c r="G12" i="1"/>
  <c r="G8" i="1"/>
  <c r="G19" i="1"/>
  <c r="G15" i="1"/>
  <c r="G11" i="1"/>
  <c r="G28" i="4"/>
  <c r="G20" i="4"/>
  <c r="G12" i="4"/>
  <c r="G15" i="4"/>
  <c r="G24" i="4"/>
  <c r="G16" i="4"/>
  <c r="G8" i="4"/>
  <c r="G6" i="4"/>
  <c r="G23" i="4"/>
  <c r="G11" i="4"/>
  <c r="G30" i="4"/>
  <c r="G26" i="4"/>
  <c r="G22" i="4"/>
  <c r="G18" i="4"/>
  <c r="G14" i="4"/>
  <c r="G10" i="4"/>
  <c r="G27" i="4"/>
  <c r="G19" i="4"/>
  <c r="G7" i="4"/>
  <c r="G29" i="4"/>
  <c r="G25" i="4"/>
  <c r="G21" i="4"/>
  <c r="G17" i="4"/>
  <c r="G13" i="4"/>
  <c r="O32" i="6"/>
  <c r="G33" i="3"/>
  <c r="G29" i="3"/>
  <c r="G21" i="3"/>
  <c r="G17" i="3"/>
  <c r="G13" i="3"/>
  <c r="G35" i="3"/>
  <c r="G31" i="3"/>
  <c r="G27" i="3"/>
  <c r="G23" i="3"/>
  <c r="G19" i="3"/>
  <c r="G15" i="3"/>
  <c r="G11" i="3"/>
  <c r="G7" i="3"/>
  <c r="G9" i="3"/>
  <c r="G25" i="3"/>
  <c r="G6" i="3"/>
  <c r="G32" i="3"/>
  <c r="G28" i="3"/>
  <c r="G24" i="3"/>
  <c r="G20" i="3"/>
  <c r="G16" i="3"/>
  <c r="G12" i="3"/>
  <c r="N37" i="3"/>
  <c r="E9" i="6" l="1"/>
  <c r="E18" i="6"/>
  <c r="E20" i="6"/>
  <c r="E23" i="6"/>
  <c r="E26" i="6"/>
  <c r="D9" i="6"/>
  <c r="D27" i="6"/>
  <c r="D28" i="6"/>
</calcChain>
</file>

<file path=xl/sharedStrings.xml><?xml version="1.0" encoding="utf-8"?>
<sst xmlns="http://schemas.openxmlformats.org/spreadsheetml/2006/main" count="210" uniqueCount="34">
  <si>
    <t>荷重</t>
  </si>
  <si>
    <t>ひずみ１</t>
  </si>
  <si>
    <t>ひずみ２</t>
  </si>
  <si>
    <t>KN</t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</si>
  <si>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-6</t>
    </r>
    <phoneticPr fontId="1"/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</si>
  <si>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-6</t>
    </r>
    <phoneticPr fontId="1"/>
  </si>
  <si>
    <r>
      <t>10</t>
    </r>
    <r>
      <rPr>
        <vertAlign val="superscript"/>
        <sz val="11"/>
        <color theme="1"/>
        <rFont val="ＭＳ Ｐゴシック"/>
        <family val="3"/>
        <charset val="128"/>
        <scheme val="minor"/>
      </rPr>
      <t>-6</t>
    </r>
    <phoneticPr fontId="1"/>
  </si>
  <si>
    <t>班名　A-3,4　気中①</t>
    <rPh sb="9" eb="11">
      <t>キチュウ</t>
    </rPh>
    <phoneticPr fontId="1"/>
  </si>
  <si>
    <t>圧縮強度</t>
    <rPh sb="0" eb="2">
      <t>アッシュク</t>
    </rPh>
    <rPh sb="2" eb="4">
      <t>キョウド</t>
    </rPh>
    <phoneticPr fontId="1"/>
  </si>
  <si>
    <t>平均ひずみ</t>
    <rPh sb="0" eb="2">
      <t>ヘイキン</t>
    </rPh>
    <phoneticPr fontId="1"/>
  </si>
  <si>
    <t>1/3荷重前後</t>
    <rPh sb="3" eb="5">
      <t>カジュウ</t>
    </rPh>
    <rPh sb="5" eb="7">
      <t>ゼンゴ</t>
    </rPh>
    <phoneticPr fontId="1"/>
  </si>
  <si>
    <t>直線近似</t>
    <rPh sb="0" eb="2">
      <t>チョクセン</t>
    </rPh>
    <rPh sb="2" eb="4">
      <t>キンジ</t>
    </rPh>
    <phoneticPr fontId="1"/>
  </si>
  <si>
    <t>荷重［KN］</t>
    <rPh sb="0" eb="2">
      <t>カジュウ</t>
    </rPh>
    <phoneticPr fontId="1"/>
  </si>
  <si>
    <t>ひずみ①、②</t>
    <phoneticPr fontId="1"/>
  </si>
  <si>
    <t>y=ax+b</t>
    <phoneticPr fontId="1"/>
  </si>
  <si>
    <t>近似曲線係数</t>
    <rPh sb="0" eb="2">
      <t>キンジ</t>
    </rPh>
    <rPh sb="2" eb="4">
      <t>キョクセン</t>
    </rPh>
    <rPh sb="4" eb="6">
      <t>ケイスウ</t>
    </rPh>
    <phoneticPr fontId="1"/>
  </si>
  <si>
    <t>近似式</t>
    <rPh sb="0" eb="3">
      <t>キンジシキ</t>
    </rPh>
    <phoneticPr fontId="1"/>
  </si>
  <si>
    <t>50u前後</t>
    <rPh sb="3" eb="5">
      <t>ゼンゴ</t>
    </rPh>
    <phoneticPr fontId="1"/>
  </si>
  <si>
    <t>1/3荷重</t>
    <rPh sb="3" eb="5">
      <t>カジュウ</t>
    </rPh>
    <phoneticPr fontId="1"/>
  </si>
  <si>
    <t>静弾性係数</t>
    <rPh sb="0" eb="1">
      <t>セイ</t>
    </rPh>
    <rPh sb="1" eb="3">
      <t>ダンセイ</t>
    </rPh>
    <rPh sb="3" eb="5">
      <t>ケイスウ</t>
    </rPh>
    <phoneticPr fontId="1"/>
  </si>
  <si>
    <t>a</t>
    <phoneticPr fontId="1"/>
  </si>
  <si>
    <t>b</t>
    <phoneticPr fontId="1"/>
  </si>
  <si>
    <t>a</t>
    <phoneticPr fontId="1"/>
  </si>
  <si>
    <t>b</t>
    <phoneticPr fontId="1"/>
  </si>
  <si>
    <t>班名　A-3,4　気中②</t>
    <rPh sb="9" eb="11">
      <t>キチュウ</t>
    </rPh>
    <phoneticPr fontId="1"/>
  </si>
  <si>
    <t>a</t>
    <phoneticPr fontId="1"/>
  </si>
  <si>
    <t>b</t>
    <phoneticPr fontId="1"/>
  </si>
  <si>
    <t>ひずみ1</t>
    <phoneticPr fontId="1"/>
  </si>
  <si>
    <t>班名　A-3,4　気中③</t>
    <rPh sb="9" eb="11">
      <t>キチュウ</t>
    </rPh>
    <phoneticPr fontId="1"/>
  </si>
  <si>
    <t>班名　A-3,4　水中①</t>
    <rPh sb="9" eb="11">
      <t>スイチュウ</t>
    </rPh>
    <phoneticPr fontId="1"/>
  </si>
  <si>
    <t>班名　A-3,4　水中②</t>
    <rPh sb="9" eb="11">
      <t>スイチュウ</t>
    </rPh>
    <phoneticPr fontId="1"/>
  </si>
  <si>
    <t>班名　A-3,4　水中③</t>
    <rPh sb="9" eb="11">
      <t>スイチュウ</t>
    </rPh>
    <phoneticPr fontId="1"/>
  </si>
  <si>
    <t>ひずみ①</t>
    <phoneticPr fontId="1"/>
  </si>
  <si>
    <t>ひずみ①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</si>
</sst>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2" fontId="0" fillId="0" borderId="0" xfId="0" applyNumberFormat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" fontId="0" fillId="0" borderId="2" xfId="0" applyNumberForma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'A-3,4気中①'!$H$6:$H$19</c:f>
              <c:numCache>
                <c:formatCode>0</c:formatCode>
                <c:ptCount val="14"/>
                <c:pt idx="0">
                  <c:v>0</c:v>
                </c:pt>
                <c:pt idx="1">
                  <c:v>57.5</c:v>
                </c:pt>
                <c:pt idx="2">
                  <c:v>70</c:v>
                </c:pt>
                <c:pt idx="3">
                  <c:v>185</c:v>
                </c:pt>
                <c:pt idx="4">
                  <c:v>272.5</c:v>
                </c:pt>
                <c:pt idx="5">
                  <c:v>355</c:v>
                </c:pt>
                <c:pt idx="6">
                  <c:v>412.5</c:v>
                </c:pt>
                <c:pt idx="7">
                  <c:v>457.5</c:v>
                </c:pt>
                <c:pt idx="8">
                  <c:v>505</c:v>
                </c:pt>
                <c:pt idx="9">
                  <c:v>550</c:v>
                </c:pt>
                <c:pt idx="10">
                  <c:v>602.5</c:v>
                </c:pt>
                <c:pt idx="11">
                  <c:v>655</c:v>
                </c:pt>
                <c:pt idx="12">
                  <c:v>715</c:v>
                </c:pt>
                <c:pt idx="13">
                  <c:v>775</c:v>
                </c:pt>
              </c:numCache>
            </c:numRef>
          </c:xVal>
          <c:yVal>
            <c:numRef>
              <c:f>'A-3,4気中①'!$G$6:$G$19</c:f>
              <c:numCache>
                <c:formatCode>0.00</c:formatCode>
                <c:ptCount val="14"/>
                <c:pt idx="0">
                  <c:v>0</c:v>
                </c:pt>
                <c:pt idx="1">
                  <c:v>1.2274645569620255</c:v>
                </c:pt>
                <c:pt idx="2">
                  <c:v>1.5726835443037976</c:v>
                </c:pt>
                <c:pt idx="3">
                  <c:v>3.3755316455696205</c:v>
                </c:pt>
                <c:pt idx="4">
                  <c:v>5.0632911392405067</c:v>
                </c:pt>
                <c:pt idx="5">
                  <c:v>6.4825443037974688</c:v>
                </c:pt>
                <c:pt idx="6">
                  <c:v>7.479860759493671</c:v>
                </c:pt>
                <c:pt idx="7">
                  <c:v>8.1319493670886089</c:v>
                </c:pt>
                <c:pt idx="8">
                  <c:v>8.822405063291141</c:v>
                </c:pt>
                <c:pt idx="9">
                  <c:v>9.3977721518987352</c:v>
                </c:pt>
                <c:pt idx="10">
                  <c:v>10.011506329113926</c:v>
                </c:pt>
                <c:pt idx="11">
                  <c:v>10.663594936708861</c:v>
                </c:pt>
                <c:pt idx="12">
                  <c:v>11.238974683544305</c:v>
                </c:pt>
                <c:pt idx="13">
                  <c:v>11.814341772151899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6C68-4167-8F6B-E002E1FEC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89984"/>
        <c:axId val="98590544"/>
      </c:scatterChart>
      <c:valAx>
        <c:axId val="98589984"/>
        <c:scaling>
          <c:orientation val="minMax"/>
          <c:max val="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590544"/>
        <c:crosses val="autoZero"/>
        <c:crossBetween val="midCat"/>
      </c:valAx>
      <c:valAx>
        <c:axId val="985905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589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'A-3,4気中②'!$H$6:$H$30</c:f>
              <c:numCache>
                <c:formatCode>0</c:formatCode>
                <c:ptCount val="25"/>
                <c:pt idx="0">
                  <c:v>2.5</c:v>
                </c:pt>
                <c:pt idx="1">
                  <c:v>50</c:v>
                </c:pt>
                <c:pt idx="2">
                  <c:v>67.5</c:v>
                </c:pt>
                <c:pt idx="3">
                  <c:v>80</c:v>
                </c:pt>
                <c:pt idx="4">
                  <c:v>105</c:v>
                </c:pt>
                <c:pt idx="5">
                  <c:v>142.5</c:v>
                </c:pt>
                <c:pt idx="6">
                  <c:v>177.5</c:v>
                </c:pt>
                <c:pt idx="7">
                  <c:v>202.5</c:v>
                </c:pt>
                <c:pt idx="8">
                  <c:v>242.5</c:v>
                </c:pt>
                <c:pt idx="9">
                  <c:v>272.5</c:v>
                </c:pt>
                <c:pt idx="10">
                  <c:v>305</c:v>
                </c:pt>
                <c:pt idx="11">
                  <c:v>342.5</c:v>
                </c:pt>
                <c:pt idx="12">
                  <c:v>385</c:v>
                </c:pt>
                <c:pt idx="13">
                  <c:v>435</c:v>
                </c:pt>
                <c:pt idx="14">
                  <c:v>495</c:v>
                </c:pt>
                <c:pt idx="15">
                  <c:v>572.5</c:v>
                </c:pt>
                <c:pt idx="16">
                  <c:v>622.5</c:v>
                </c:pt>
                <c:pt idx="17">
                  <c:v>727.5</c:v>
                </c:pt>
                <c:pt idx="18">
                  <c:v>787.5</c:v>
                </c:pt>
                <c:pt idx="19">
                  <c:v>895</c:v>
                </c:pt>
                <c:pt idx="20">
                  <c:v>1010</c:v>
                </c:pt>
                <c:pt idx="21">
                  <c:v>1135</c:v>
                </c:pt>
                <c:pt idx="22">
                  <c:v>1290</c:v>
                </c:pt>
                <c:pt idx="23">
                  <c:v>1470</c:v>
                </c:pt>
                <c:pt idx="24">
                  <c:v>1740</c:v>
                </c:pt>
              </c:numCache>
            </c:numRef>
          </c:xVal>
          <c:yVal>
            <c:numRef>
              <c:f>'A-3,4気中②'!$G$6:$G$30</c:f>
              <c:numCache>
                <c:formatCode>0.00</c:formatCode>
                <c:ptCount val="25"/>
                <c:pt idx="0">
                  <c:v>0</c:v>
                </c:pt>
                <c:pt idx="1">
                  <c:v>1.0740316455696204</c:v>
                </c:pt>
                <c:pt idx="2">
                  <c:v>1.6877594936708862</c:v>
                </c:pt>
                <c:pt idx="3">
                  <c:v>1.9946329113924053</c:v>
                </c:pt>
                <c:pt idx="4">
                  <c:v>2.6850759493670888</c:v>
                </c:pt>
                <c:pt idx="5">
                  <c:v>3.5289620253164555</c:v>
                </c:pt>
                <c:pt idx="6">
                  <c:v>4.1810506329113926</c:v>
                </c:pt>
                <c:pt idx="7">
                  <c:v>4.6797088607594945</c:v>
                </c:pt>
                <c:pt idx="8">
                  <c:v>5.5235949367088617</c:v>
                </c:pt>
                <c:pt idx="9">
                  <c:v>6.0989620253164567</c:v>
                </c:pt>
                <c:pt idx="10">
                  <c:v>6.6743417721518989</c:v>
                </c:pt>
                <c:pt idx="11">
                  <c:v>7.326430379746836</c:v>
                </c:pt>
                <c:pt idx="12">
                  <c:v>7.9785189873417721</c:v>
                </c:pt>
                <c:pt idx="13">
                  <c:v>8.6306075949367091</c:v>
                </c:pt>
                <c:pt idx="14">
                  <c:v>9.2826962025316462</c:v>
                </c:pt>
                <c:pt idx="15">
                  <c:v>9.9731518987341765</c:v>
                </c:pt>
                <c:pt idx="16">
                  <c:v>10.395088607594937</c:v>
                </c:pt>
                <c:pt idx="17">
                  <c:v>11.200607594936711</c:v>
                </c:pt>
                <c:pt idx="18">
                  <c:v>11.660911392405064</c:v>
                </c:pt>
                <c:pt idx="19">
                  <c:v>12.389721518987342</c:v>
                </c:pt>
                <c:pt idx="20">
                  <c:v>13.080126582278481</c:v>
                </c:pt>
                <c:pt idx="21">
                  <c:v>13.655569620253166</c:v>
                </c:pt>
                <c:pt idx="22">
                  <c:v>14.269240506329115</c:v>
                </c:pt>
                <c:pt idx="23">
                  <c:v>14.844683544303798</c:v>
                </c:pt>
                <c:pt idx="24">
                  <c:v>15.42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C2D-4213-BAFB-A6E3BB923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92784"/>
        <c:axId val="98593344"/>
      </c:scatterChart>
      <c:valAx>
        <c:axId val="9859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593344"/>
        <c:crosses val="autoZero"/>
        <c:crossBetween val="midCat"/>
      </c:valAx>
      <c:valAx>
        <c:axId val="98593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592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'A-3,4気中③'!$H$6:$H$35</c:f>
              <c:numCache>
                <c:formatCode>0</c:formatCode>
                <c:ptCount val="30"/>
                <c:pt idx="0">
                  <c:v>2.5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90</c:v>
                </c:pt>
                <c:pt idx="5">
                  <c:v>112.5</c:v>
                </c:pt>
                <c:pt idx="6">
                  <c:v>130</c:v>
                </c:pt>
                <c:pt idx="7">
                  <c:v>150</c:v>
                </c:pt>
                <c:pt idx="8">
                  <c:v>180</c:v>
                </c:pt>
                <c:pt idx="9">
                  <c:v>192.5</c:v>
                </c:pt>
                <c:pt idx="10">
                  <c:v>205</c:v>
                </c:pt>
                <c:pt idx="11">
                  <c:v>217.5</c:v>
                </c:pt>
                <c:pt idx="12">
                  <c:v>225</c:v>
                </c:pt>
                <c:pt idx="13">
                  <c:v>227.5</c:v>
                </c:pt>
                <c:pt idx="14">
                  <c:v>225</c:v>
                </c:pt>
                <c:pt idx="15">
                  <c:v>232.5</c:v>
                </c:pt>
                <c:pt idx="16">
                  <c:v>242.5</c:v>
                </c:pt>
                <c:pt idx="17">
                  <c:v>290</c:v>
                </c:pt>
                <c:pt idx="18">
                  <c:v>357.5</c:v>
                </c:pt>
                <c:pt idx="19">
                  <c:v>405</c:v>
                </c:pt>
                <c:pt idx="20">
                  <c:v>587.5</c:v>
                </c:pt>
                <c:pt idx="21">
                  <c:v>770</c:v>
                </c:pt>
                <c:pt idx="22">
                  <c:v>932.5</c:v>
                </c:pt>
                <c:pt idx="23">
                  <c:v>1045</c:v>
                </c:pt>
                <c:pt idx="24">
                  <c:v>1155</c:v>
                </c:pt>
                <c:pt idx="25">
                  <c:v>1292.5</c:v>
                </c:pt>
                <c:pt idx="26">
                  <c:v>1445</c:v>
                </c:pt>
                <c:pt idx="27">
                  <c:v>1605</c:v>
                </c:pt>
                <c:pt idx="28">
                  <c:v>1822.5</c:v>
                </c:pt>
                <c:pt idx="29">
                  <c:v>2260</c:v>
                </c:pt>
              </c:numCache>
            </c:numRef>
          </c:xVal>
          <c:yVal>
            <c:numRef>
              <c:f>'A-3,4気中③'!$G$6:$G$35</c:f>
              <c:numCache>
                <c:formatCode>0.00</c:formatCode>
                <c:ptCount val="30"/>
                <c:pt idx="0">
                  <c:v>0</c:v>
                </c:pt>
                <c:pt idx="1">
                  <c:v>1.8028354430379747</c:v>
                </c:pt>
                <c:pt idx="2">
                  <c:v>2.2247848101265824</c:v>
                </c:pt>
                <c:pt idx="3">
                  <c:v>2.5700000000000003</c:v>
                </c:pt>
                <c:pt idx="4">
                  <c:v>3.4138860759493674</c:v>
                </c:pt>
                <c:pt idx="5">
                  <c:v>4.1426962025316456</c:v>
                </c:pt>
                <c:pt idx="6">
                  <c:v>4.6413544303797467</c:v>
                </c:pt>
                <c:pt idx="7">
                  <c:v>5.1783670886075956</c:v>
                </c:pt>
                <c:pt idx="8">
                  <c:v>6.0606075949367089</c:v>
                </c:pt>
                <c:pt idx="9">
                  <c:v>6.6743417721518989</c:v>
                </c:pt>
                <c:pt idx="10">
                  <c:v>7.2497088607594939</c:v>
                </c:pt>
                <c:pt idx="11">
                  <c:v>7.863443037974684</c:v>
                </c:pt>
                <c:pt idx="12">
                  <c:v>8.4771772151898741</c:v>
                </c:pt>
                <c:pt idx="13">
                  <c:v>9.0909113924050651</c:v>
                </c:pt>
                <c:pt idx="14">
                  <c:v>9.7813544303797482</c:v>
                </c:pt>
                <c:pt idx="15">
                  <c:v>10.395088607594937</c:v>
                </c:pt>
                <c:pt idx="16">
                  <c:v>10.855392405063292</c:v>
                </c:pt>
                <c:pt idx="17">
                  <c:v>11.699265822784811</c:v>
                </c:pt>
                <c:pt idx="18">
                  <c:v>12.42807594936709</c:v>
                </c:pt>
                <c:pt idx="19">
                  <c:v>12.850000000000001</c:v>
                </c:pt>
                <c:pt idx="20">
                  <c:v>13.540506329113924</c:v>
                </c:pt>
                <c:pt idx="21">
                  <c:v>14.154177215189874</c:v>
                </c:pt>
                <c:pt idx="22">
                  <c:v>14.691265822784812</c:v>
                </c:pt>
                <c:pt idx="23">
                  <c:v>14.998101265822786</c:v>
                </c:pt>
                <c:pt idx="24">
                  <c:v>15.266582278481012</c:v>
                </c:pt>
                <c:pt idx="25">
                  <c:v>15.496708860759496</c:v>
                </c:pt>
                <c:pt idx="26">
                  <c:v>15.726835443037976</c:v>
                </c:pt>
                <c:pt idx="27">
                  <c:v>15.918734177215191</c:v>
                </c:pt>
                <c:pt idx="28">
                  <c:v>16.072151898734177</c:v>
                </c:pt>
                <c:pt idx="29">
                  <c:v>16.148860759493672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882-4544-9A04-5CEF62CCB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51328"/>
        <c:axId val="100651888"/>
      </c:scatterChart>
      <c:valAx>
        <c:axId val="10065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651888"/>
        <c:crosses val="autoZero"/>
        <c:crossBetween val="midCat"/>
      </c:valAx>
      <c:valAx>
        <c:axId val="1006518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651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'A-3,4気中③'!$H$45:$H$74</c:f>
              <c:numCache>
                <c:formatCode>General</c:formatCode>
                <c:ptCount val="30"/>
                <c:pt idx="0">
                  <c:v>0</c:v>
                </c:pt>
                <c:pt idx="1">
                  <c:v>20</c:v>
                </c:pt>
                <c:pt idx="2">
                  <c:v>30</c:v>
                </c:pt>
                <c:pt idx="3">
                  <c:v>35</c:v>
                </c:pt>
                <c:pt idx="4">
                  <c:v>75</c:v>
                </c:pt>
                <c:pt idx="5">
                  <c:v>120</c:v>
                </c:pt>
                <c:pt idx="6">
                  <c:v>155</c:v>
                </c:pt>
                <c:pt idx="7">
                  <c:v>200</c:v>
                </c:pt>
                <c:pt idx="8">
                  <c:v>285</c:v>
                </c:pt>
                <c:pt idx="9">
                  <c:v>350</c:v>
                </c:pt>
                <c:pt idx="10">
                  <c:v>425</c:v>
                </c:pt>
                <c:pt idx="11">
                  <c:v>510</c:v>
                </c:pt>
                <c:pt idx="12">
                  <c:v>620</c:v>
                </c:pt>
                <c:pt idx="13">
                  <c:v>745</c:v>
                </c:pt>
                <c:pt idx="14">
                  <c:v>905</c:v>
                </c:pt>
                <c:pt idx="15">
                  <c:v>1035</c:v>
                </c:pt>
                <c:pt idx="16">
                  <c:v>1140</c:v>
                </c:pt>
                <c:pt idx="17">
                  <c:v>1290</c:v>
                </c:pt>
                <c:pt idx="18">
                  <c:v>1420</c:v>
                </c:pt>
                <c:pt idx="19">
                  <c:v>1485</c:v>
                </c:pt>
                <c:pt idx="20">
                  <c:v>1675</c:v>
                </c:pt>
                <c:pt idx="21">
                  <c:v>1870</c:v>
                </c:pt>
                <c:pt idx="22">
                  <c:v>2050</c:v>
                </c:pt>
                <c:pt idx="23">
                  <c:v>2175</c:v>
                </c:pt>
                <c:pt idx="24">
                  <c:v>2305</c:v>
                </c:pt>
                <c:pt idx="25">
                  <c:v>2470</c:v>
                </c:pt>
                <c:pt idx="26">
                  <c:v>2650</c:v>
                </c:pt>
                <c:pt idx="27">
                  <c:v>2835</c:v>
                </c:pt>
                <c:pt idx="28">
                  <c:v>3080</c:v>
                </c:pt>
                <c:pt idx="29">
                  <c:v>3580</c:v>
                </c:pt>
              </c:numCache>
            </c:numRef>
          </c:xVal>
          <c:yVal>
            <c:numRef>
              <c:f>'A-3,4気中③'!$G$6:$G$35</c:f>
              <c:numCache>
                <c:formatCode>0.00</c:formatCode>
                <c:ptCount val="30"/>
                <c:pt idx="0">
                  <c:v>0</c:v>
                </c:pt>
                <c:pt idx="1">
                  <c:v>1.8028354430379747</c:v>
                </c:pt>
                <c:pt idx="2">
                  <c:v>2.2247848101265824</c:v>
                </c:pt>
                <c:pt idx="3">
                  <c:v>2.5700000000000003</c:v>
                </c:pt>
                <c:pt idx="4">
                  <c:v>3.4138860759493674</c:v>
                </c:pt>
                <c:pt idx="5">
                  <c:v>4.1426962025316456</c:v>
                </c:pt>
                <c:pt idx="6">
                  <c:v>4.6413544303797467</c:v>
                </c:pt>
                <c:pt idx="7">
                  <c:v>5.1783670886075956</c:v>
                </c:pt>
                <c:pt idx="8">
                  <c:v>6.0606075949367089</c:v>
                </c:pt>
                <c:pt idx="9">
                  <c:v>6.6743417721518989</c:v>
                </c:pt>
                <c:pt idx="10">
                  <c:v>7.2497088607594939</c:v>
                </c:pt>
                <c:pt idx="11">
                  <c:v>7.863443037974684</c:v>
                </c:pt>
                <c:pt idx="12">
                  <c:v>8.4771772151898741</c:v>
                </c:pt>
                <c:pt idx="13">
                  <c:v>9.0909113924050651</c:v>
                </c:pt>
                <c:pt idx="14">
                  <c:v>9.7813544303797482</c:v>
                </c:pt>
                <c:pt idx="15">
                  <c:v>10.395088607594937</c:v>
                </c:pt>
                <c:pt idx="16">
                  <c:v>10.855392405063292</c:v>
                </c:pt>
                <c:pt idx="17">
                  <c:v>11.699265822784811</c:v>
                </c:pt>
                <c:pt idx="18">
                  <c:v>12.42807594936709</c:v>
                </c:pt>
                <c:pt idx="19">
                  <c:v>12.850000000000001</c:v>
                </c:pt>
                <c:pt idx="20">
                  <c:v>13.540506329113924</c:v>
                </c:pt>
                <c:pt idx="21">
                  <c:v>14.154177215189874</c:v>
                </c:pt>
                <c:pt idx="22">
                  <c:v>14.691265822784812</c:v>
                </c:pt>
                <c:pt idx="23">
                  <c:v>14.998101265822786</c:v>
                </c:pt>
                <c:pt idx="24">
                  <c:v>15.266582278481012</c:v>
                </c:pt>
                <c:pt idx="25">
                  <c:v>15.496708860759496</c:v>
                </c:pt>
                <c:pt idx="26">
                  <c:v>15.726835443037976</c:v>
                </c:pt>
                <c:pt idx="27">
                  <c:v>15.918734177215191</c:v>
                </c:pt>
                <c:pt idx="28">
                  <c:v>16.072151898734177</c:v>
                </c:pt>
                <c:pt idx="29">
                  <c:v>16.148860759493672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D21-45AB-A634-87CCE3227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54128"/>
        <c:axId val="100654688"/>
      </c:scatterChart>
      <c:valAx>
        <c:axId val="100654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654688"/>
        <c:crosses val="autoZero"/>
        <c:crossBetween val="midCat"/>
      </c:valAx>
      <c:valAx>
        <c:axId val="1006546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654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'A-3,4水中①'!$H$6:$H$56</c:f>
              <c:numCache>
                <c:formatCode>0</c:formatCode>
                <c:ptCount val="51"/>
                <c:pt idx="0">
                  <c:v>2.5</c:v>
                </c:pt>
                <c:pt idx="1">
                  <c:v>47.5</c:v>
                </c:pt>
                <c:pt idx="2">
                  <c:v>57.5</c:v>
                </c:pt>
                <c:pt idx="3">
                  <c:v>65</c:v>
                </c:pt>
                <c:pt idx="4">
                  <c:v>105</c:v>
                </c:pt>
                <c:pt idx="5">
                  <c:v>135</c:v>
                </c:pt>
                <c:pt idx="6">
                  <c:v>160</c:v>
                </c:pt>
                <c:pt idx="7">
                  <c:v>197.5</c:v>
                </c:pt>
                <c:pt idx="8">
                  <c:v>222.5</c:v>
                </c:pt>
                <c:pt idx="9">
                  <c:v>250</c:v>
                </c:pt>
                <c:pt idx="10">
                  <c:v>272.5</c:v>
                </c:pt>
                <c:pt idx="11">
                  <c:v>295</c:v>
                </c:pt>
                <c:pt idx="12">
                  <c:v>317.5</c:v>
                </c:pt>
                <c:pt idx="13">
                  <c:v>342.5</c:v>
                </c:pt>
                <c:pt idx="14">
                  <c:v>365</c:v>
                </c:pt>
                <c:pt idx="15">
                  <c:v>390</c:v>
                </c:pt>
                <c:pt idx="16">
                  <c:v>415</c:v>
                </c:pt>
                <c:pt idx="17">
                  <c:v>440</c:v>
                </c:pt>
                <c:pt idx="18">
                  <c:v>465</c:v>
                </c:pt>
                <c:pt idx="19">
                  <c:v>500</c:v>
                </c:pt>
                <c:pt idx="20">
                  <c:v>525</c:v>
                </c:pt>
                <c:pt idx="21">
                  <c:v>560</c:v>
                </c:pt>
                <c:pt idx="22">
                  <c:v>585</c:v>
                </c:pt>
                <c:pt idx="23">
                  <c:v>607.5</c:v>
                </c:pt>
                <c:pt idx="24">
                  <c:v>635</c:v>
                </c:pt>
                <c:pt idx="25">
                  <c:v>677.5</c:v>
                </c:pt>
                <c:pt idx="26">
                  <c:v>702.5</c:v>
                </c:pt>
                <c:pt idx="27">
                  <c:v>745</c:v>
                </c:pt>
                <c:pt idx="28">
                  <c:v>772.5</c:v>
                </c:pt>
                <c:pt idx="29">
                  <c:v>802.5</c:v>
                </c:pt>
                <c:pt idx="30">
                  <c:v>837.5</c:v>
                </c:pt>
                <c:pt idx="31">
                  <c:v>870</c:v>
                </c:pt>
                <c:pt idx="32">
                  <c:v>900</c:v>
                </c:pt>
                <c:pt idx="33">
                  <c:v>935</c:v>
                </c:pt>
                <c:pt idx="34">
                  <c:v>975</c:v>
                </c:pt>
                <c:pt idx="35">
                  <c:v>1012.5</c:v>
                </c:pt>
                <c:pt idx="36">
                  <c:v>1052.5</c:v>
                </c:pt>
                <c:pt idx="37">
                  <c:v>1090</c:v>
                </c:pt>
                <c:pt idx="38">
                  <c:v>1132.5</c:v>
                </c:pt>
                <c:pt idx="39">
                  <c:v>1172.5</c:v>
                </c:pt>
                <c:pt idx="40">
                  <c:v>1215</c:v>
                </c:pt>
                <c:pt idx="41">
                  <c:v>1257.5</c:v>
                </c:pt>
                <c:pt idx="42">
                  <c:v>1302.5</c:v>
                </c:pt>
                <c:pt idx="43">
                  <c:v>1350</c:v>
                </c:pt>
                <c:pt idx="44">
                  <c:v>1400</c:v>
                </c:pt>
                <c:pt idx="45">
                  <c:v>1457.5</c:v>
                </c:pt>
                <c:pt idx="46">
                  <c:v>1520</c:v>
                </c:pt>
                <c:pt idx="47">
                  <c:v>1590</c:v>
                </c:pt>
                <c:pt idx="48">
                  <c:v>1667.5</c:v>
                </c:pt>
                <c:pt idx="49">
                  <c:v>1757.5</c:v>
                </c:pt>
                <c:pt idx="50">
                  <c:v>1867.5</c:v>
                </c:pt>
              </c:numCache>
            </c:numRef>
          </c:xVal>
          <c:yVal>
            <c:numRef>
              <c:f>'A-3,4水中①'!$G$6:$G$56</c:f>
              <c:numCache>
                <c:formatCode>0.00</c:formatCode>
                <c:ptCount val="51"/>
                <c:pt idx="0">
                  <c:v>0</c:v>
                </c:pt>
                <c:pt idx="1">
                  <c:v>1.3808987341772154</c:v>
                </c:pt>
                <c:pt idx="2">
                  <c:v>1.726126582278481</c:v>
                </c:pt>
                <c:pt idx="3">
                  <c:v>1.9946329113924053</c:v>
                </c:pt>
                <c:pt idx="4">
                  <c:v>2.8385063291139243</c:v>
                </c:pt>
                <c:pt idx="5">
                  <c:v>3.5673164556962025</c:v>
                </c:pt>
                <c:pt idx="6">
                  <c:v>4.1426962025316456</c:v>
                </c:pt>
                <c:pt idx="7">
                  <c:v>5.1016455696202527</c:v>
                </c:pt>
                <c:pt idx="8">
                  <c:v>5.7921012658227848</c:v>
                </c:pt>
                <c:pt idx="9">
                  <c:v>6.4825443037974688</c:v>
                </c:pt>
                <c:pt idx="10">
                  <c:v>7.0579240506329111</c:v>
                </c:pt>
                <c:pt idx="11">
                  <c:v>7.59493670886076</c:v>
                </c:pt>
                <c:pt idx="12">
                  <c:v>8.1319493670886089</c:v>
                </c:pt>
                <c:pt idx="13">
                  <c:v>8.7456835443037981</c:v>
                </c:pt>
                <c:pt idx="14">
                  <c:v>9.3210632911392413</c:v>
                </c:pt>
                <c:pt idx="15">
                  <c:v>9.9347848101265832</c:v>
                </c:pt>
                <c:pt idx="16">
                  <c:v>10.548518987341772</c:v>
                </c:pt>
                <c:pt idx="17">
                  <c:v>11.162253164556962</c:v>
                </c:pt>
                <c:pt idx="18">
                  <c:v>11.699265822784811</c:v>
                </c:pt>
                <c:pt idx="19">
                  <c:v>12.543151898734179</c:v>
                </c:pt>
                <c:pt idx="20">
                  <c:v>13.080126582278481</c:v>
                </c:pt>
                <c:pt idx="21">
                  <c:v>13.924050632911394</c:v>
                </c:pt>
                <c:pt idx="22">
                  <c:v>14.461012658227849</c:v>
                </c:pt>
                <c:pt idx="23">
                  <c:v>14.998101265822786</c:v>
                </c:pt>
                <c:pt idx="24">
                  <c:v>15.535063291139242</c:v>
                </c:pt>
                <c:pt idx="25">
                  <c:v>16.378987341772152</c:v>
                </c:pt>
                <c:pt idx="26">
                  <c:v>16.87759493670886</c:v>
                </c:pt>
                <c:pt idx="27">
                  <c:v>17.721518987341774</c:v>
                </c:pt>
                <c:pt idx="28">
                  <c:v>18.258481012658226</c:v>
                </c:pt>
                <c:pt idx="29">
                  <c:v>18.87227848101266</c:v>
                </c:pt>
                <c:pt idx="30">
                  <c:v>19.485949367088608</c:v>
                </c:pt>
                <c:pt idx="31">
                  <c:v>20.099746835443042</c:v>
                </c:pt>
                <c:pt idx="32">
                  <c:v>20.713417721518987</c:v>
                </c:pt>
                <c:pt idx="33">
                  <c:v>21.365569620253169</c:v>
                </c:pt>
                <c:pt idx="34">
                  <c:v>22.055949367088608</c:v>
                </c:pt>
                <c:pt idx="35">
                  <c:v>22.746455696202535</c:v>
                </c:pt>
                <c:pt idx="36">
                  <c:v>23.39848101265823</c:v>
                </c:pt>
                <c:pt idx="37">
                  <c:v>24.050632911392405</c:v>
                </c:pt>
                <c:pt idx="38">
                  <c:v>24.702784810126584</c:v>
                </c:pt>
                <c:pt idx="39">
                  <c:v>25.316455696202532</c:v>
                </c:pt>
                <c:pt idx="40">
                  <c:v>25.930126582278483</c:v>
                </c:pt>
                <c:pt idx="41">
                  <c:v>26.543924050632913</c:v>
                </c:pt>
                <c:pt idx="42">
                  <c:v>27.119240506329113</c:v>
                </c:pt>
                <c:pt idx="43">
                  <c:v>27.6946835443038</c:v>
                </c:pt>
                <c:pt idx="44">
                  <c:v>28.231645569620255</c:v>
                </c:pt>
                <c:pt idx="45">
                  <c:v>28.76873417721519</c:v>
                </c:pt>
                <c:pt idx="46">
                  <c:v>29.228987341772154</c:v>
                </c:pt>
                <c:pt idx="47">
                  <c:v>29.689240506329114</c:v>
                </c:pt>
                <c:pt idx="48">
                  <c:v>30.072911392405064</c:v>
                </c:pt>
                <c:pt idx="49">
                  <c:v>30.341392405063292</c:v>
                </c:pt>
                <c:pt idx="50">
                  <c:v>30.49481012658228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FFF-45CA-A9F6-301767071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56928"/>
        <c:axId val="100657488"/>
      </c:scatterChart>
      <c:valAx>
        <c:axId val="10065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657488"/>
        <c:crosses val="autoZero"/>
        <c:crossBetween val="midCat"/>
      </c:valAx>
      <c:valAx>
        <c:axId val="1006574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656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'A-3,4水中②'!$H$6:$H$46</c:f>
              <c:numCache>
                <c:formatCode>0</c:formatCode>
                <c:ptCount val="41"/>
                <c:pt idx="0">
                  <c:v>0</c:v>
                </c:pt>
                <c:pt idx="1">
                  <c:v>2.5</c:v>
                </c:pt>
                <c:pt idx="2">
                  <c:v>45</c:v>
                </c:pt>
                <c:pt idx="3">
                  <c:v>77.307465546466219</c:v>
                </c:pt>
                <c:pt idx="4">
                  <c:v>102.5</c:v>
                </c:pt>
                <c:pt idx="5">
                  <c:v>127.5</c:v>
                </c:pt>
                <c:pt idx="6">
                  <c:v>162.5</c:v>
                </c:pt>
                <c:pt idx="7">
                  <c:v>192.5</c:v>
                </c:pt>
                <c:pt idx="8">
                  <c:v>225</c:v>
                </c:pt>
                <c:pt idx="9">
                  <c:v>252.5</c:v>
                </c:pt>
                <c:pt idx="10">
                  <c:v>277.5</c:v>
                </c:pt>
                <c:pt idx="11">
                  <c:v>305</c:v>
                </c:pt>
                <c:pt idx="12">
                  <c:v>335.17212436845421</c:v>
                </c:pt>
                <c:pt idx="13">
                  <c:v>360</c:v>
                </c:pt>
                <c:pt idx="14">
                  <c:v>387.65026080690461</c:v>
                </c:pt>
                <c:pt idx="15">
                  <c:v>415</c:v>
                </c:pt>
                <c:pt idx="16">
                  <c:v>440</c:v>
                </c:pt>
                <c:pt idx="17">
                  <c:v>469.90515554245383</c:v>
                </c:pt>
                <c:pt idx="18">
                  <c:v>500</c:v>
                </c:pt>
                <c:pt idx="19">
                  <c:v>515</c:v>
                </c:pt>
                <c:pt idx="20">
                  <c:v>547.71730496802354</c:v>
                </c:pt>
                <c:pt idx="21">
                  <c:v>579.9116450078202</c:v>
                </c:pt>
                <c:pt idx="22">
                  <c:v>607.45555637441555</c:v>
                </c:pt>
                <c:pt idx="23">
                  <c:v>645</c:v>
                </c:pt>
                <c:pt idx="24">
                  <c:v>712.5</c:v>
                </c:pt>
                <c:pt idx="25">
                  <c:v>742.5</c:v>
                </c:pt>
                <c:pt idx="26">
                  <c:v>770</c:v>
                </c:pt>
                <c:pt idx="27">
                  <c:v>800</c:v>
                </c:pt>
                <c:pt idx="28">
                  <c:v>840</c:v>
                </c:pt>
                <c:pt idx="29">
                  <c:v>870</c:v>
                </c:pt>
                <c:pt idx="30">
                  <c:v>917.5</c:v>
                </c:pt>
                <c:pt idx="31">
                  <c:v>952.5</c:v>
                </c:pt>
                <c:pt idx="32">
                  <c:v>990</c:v>
                </c:pt>
                <c:pt idx="33">
                  <c:v>1055</c:v>
                </c:pt>
                <c:pt idx="34">
                  <c:v>1100</c:v>
                </c:pt>
                <c:pt idx="35">
                  <c:v>1145</c:v>
                </c:pt>
                <c:pt idx="36">
                  <c:v>1197.5</c:v>
                </c:pt>
                <c:pt idx="37">
                  <c:v>1257.5</c:v>
                </c:pt>
                <c:pt idx="38">
                  <c:v>1325</c:v>
                </c:pt>
                <c:pt idx="39">
                  <c:v>1455</c:v>
                </c:pt>
                <c:pt idx="40">
                  <c:v>1562.5</c:v>
                </c:pt>
              </c:numCache>
            </c:numRef>
          </c:xVal>
          <c:yVal>
            <c:numRef>
              <c:f>'A-3,4水中②'!$G$6:$G$46</c:f>
              <c:numCache>
                <c:formatCode>0.00</c:formatCode>
                <c:ptCount val="41"/>
                <c:pt idx="0">
                  <c:v>0</c:v>
                </c:pt>
                <c:pt idx="1">
                  <c:v>3.8358227848101271E-2</c:v>
                </c:pt>
                <c:pt idx="2">
                  <c:v>1.0056962025316456</c:v>
                </c:pt>
                <c:pt idx="3">
                  <c:v>1.8527848101265825</c:v>
                </c:pt>
                <c:pt idx="4">
                  <c:v>2.4360759493670887</c:v>
                </c:pt>
                <c:pt idx="5">
                  <c:v>3.0544303797468357</c:v>
                </c:pt>
                <c:pt idx="6">
                  <c:v>3.8359493670886078</c:v>
                </c:pt>
                <c:pt idx="7">
                  <c:v>4.5727848101265822</c:v>
                </c:pt>
                <c:pt idx="8">
                  <c:v>5.3912658227848107</c:v>
                </c:pt>
                <c:pt idx="9">
                  <c:v>6.105822784810127</c:v>
                </c:pt>
                <c:pt idx="10">
                  <c:v>6.6000000000000005</c:v>
                </c:pt>
                <c:pt idx="11">
                  <c:v>7.3030379746835452</c:v>
                </c:pt>
                <c:pt idx="12">
                  <c:v>8.0489873417721522</c:v>
                </c:pt>
                <c:pt idx="13">
                  <c:v>8.6378481012658241</c:v>
                </c:pt>
                <c:pt idx="14">
                  <c:v>9.2843037974683558</c:v>
                </c:pt>
                <c:pt idx="15">
                  <c:v>9.9281012658227858</c:v>
                </c:pt>
                <c:pt idx="16">
                  <c:v>10.55113924050633</c:v>
                </c:pt>
                <c:pt idx="17">
                  <c:v>11.278734177215192</c:v>
                </c:pt>
                <c:pt idx="18">
                  <c:v>12.008101265822786</c:v>
                </c:pt>
                <c:pt idx="19">
                  <c:v>12.29379746835443</c:v>
                </c:pt>
                <c:pt idx="20">
                  <c:v>13.153037974683546</c:v>
                </c:pt>
                <c:pt idx="21">
                  <c:v>13.889493670886077</c:v>
                </c:pt>
                <c:pt idx="22">
                  <c:v>14.576075949367089</c:v>
                </c:pt>
                <c:pt idx="23">
                  <c:v>15.458354430379748</c:v>
                </c:pt>
                <c:pt idx="24">
                  <c:v>16.724177215189876</c:v>
                </c:pt>
                <c:pt idx="25">
                  <c:v>17.299620253164559</c:v>
                </c:pt>
                <c:pt idx="26">
                  <c:v>17.874936708860758</c:v>
                </c:pt>
                <c:pt idx="27">
                  <c:v>18.373670886075949</c:v>
                </c:pt>
                <c:pt idx="28">
                  <c:v>19.179113924050633</c:v>
                </c:pt>
                <c:pt idx="29">
                  <c:v>19.601012658227852</c:v>
                </c:pt>
                <c:pt idx="30">
                  <c:v>20.368227848101267</c:v>
                </c:pt>
                <c:pt idx="31">
                  <c:v>20.905316455696202</c:v>
                </c:pt>
                <c:pt idx="32">
                  <c:v>21.480632911392409</c:v>
                </c:pt>
                <c:pt idx="33">
                  <c:v>22.401265822784811</c:v>
                </c:pt>
                <c:pt idx="34">
                  <c:v>22.976582278481011</c:v>
                </c:pt>
                <c:pt idx="35">
                  <c:v>23.513670886075953</c:v>
                </c:pt>
                <c:pt idx="36">
                  <c:v>24.088987341772153</c:v>
                </c:pt>
                <c:pt idx="37">
                  <c:v>24.702784810126584</c:v>
                </c:pt>
                <c:pt idx="38">
                  <c:v>25.316455696202532</c:v>
                </c:pt>
                <c:pt idx="39">
                  <c:v>26.083670886075954</c:v>
                </c:pt>
                <c:pt idx="40">
                  <c:v>26.467215189873421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5C1-4CCD-8471-92BD0B32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4144"/>
        <c:axId val="100814704"/>
      </c:scatterChart>
      <c:valAx>
        <c:axId val="10081414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814704"/>
        <c:crosses val="autoZero"/>
        <c:crossBetween val="midCat"/>
      </c:valAx>
      <c:valAx>
        <c:axId val="100814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814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'A-3,4水中③'!$H$6:$H$51</c:f>
              <c:numCache>
                <c:formatCode>0</c:formatCode>
                <c:ptCount val="46"/>
                <c:pt idx="0">
                  <c:v>0</c:v>
                </c:pt>
                <c:pt idx="1">
                  <c:v>40</c:v>
                </c:pt>
                <c:pt idx="2">
                  <c:v>50</c:v>
                </c:pt>
                <c:pt idx="3">
                  <c:v>80</c:v>
                </c:pt>
                <c:pt idx="4">
                  <c:v>107.5</c:v>
                </c:pt>
                <c:pt idx="5">
                  <c:v>145</c:v>
                </c:pt>
                <c:pt idx="6">
                  <c:v>182.5</c:v>
                </c:pt>
                <c:pt idx="7">
                  <c:v>212.5</c:v>
                </c:pt>
                <c:pt idx="8">
                  <c:v>242.5</c:v>
                </c:pt>
                <c:pt idx="9">
                  <c:v>272.5</c:v>
                </c:pt>
                <c:pt idx="10">
                  <c:v>307.5</c:v>
                </c:pt>
                <c:pt idx="11">
                  <c:v>347.5</c:v>
                </c:pt>
                <c:pt idx="12">
                  <c:v>387.5</c:v>
                </c:pt>
                <c:pt idx="13">
                  <c:v>425</c:v>
                </c:pt>
                <c:pt idx="14">
                  <c:v>472.5</c:v>
                </c:pt>
                <c:pt idx="15">
                  <c:v>515</c:v>
                </c:pt>
                <c:pt idx="16">
                  <c:v>560</c:v>
                </c:pt>
                <c:pt idx="17">
                  <c:v>597.5</c:v>
                </c:pt>
                <c:pt idx="18">
                  <c:v>625</c:v>
                </c:pt>
                <c:pt idx="19">
                  <c:v>657.5</c:v>
                </c:pt>
                <c:pt idx="20">
                  <c:v>685</c:v>
                </c:pt>
                <c:pt idx="21">
                  <c:v>712.5</c:v>
                </c:pt>
                <c:pt idx="22">
                  <c:v>742.5</c:v>
                </c:pt>
                <c:pt idx="23">
                  <c:v>775</c:v>
                </c:pt>
                <c:pt idx="24">
                  <c:v>807.5</c:v>
                </c:pt>
                <c:pt idx="25">
                  <c:v>857.5</c:v>
                </c:pt>
                <c:pt idx="26">
                  <c:v>890</c:v>
                </c:pt>
                <c:pt idx="27">
                  <c:v>922.5</c:v>
                </c:pt>
                <c:pt idx="28">
                  <c:v>977.5</c:v>
                </c:pt>
                <c:pt idx="29">
                  <c:v>1015</c:v>
                </c:pt>
                <c:pt idx="30">
                  <c:v>1052.5</c:v>
                </c:pt>
                <c:pt idx="31">
                  <c:v>1115</c:v>
                </c:pt>
                <c:pt idx="32">
                  <c:v>1157.5</c:v>
                </c:pt>
                <c:pt idx="33">
                  <c:v>1225</c:v>
                </c:pt>
                <c:pt idx="34">
                  <c:v>1272.5</c:v>
                </c:pt>
                <c:pt idx="35">
                  <c:v>1350</c:v>
                </c:pt>
                <c:pt idx="36">
                  <c:v>1402.5</c:v>
                </c:pt>
                <c:pt idx="37">
                  <c:v>1457.5</c:v>
                </c:pt>
                <c:pt idx="38">
                  <c:v>1512.5</c:v>
                </c:pt>
                <c:pt idx="39">
                  <c:v>1572.5</c:v>
                </c:pt>
                <c:pt idx="40">
                  <c:v>1677.5</c:v>
                </c:pt>
                <c:pt idx="41">
                  <c:v>1747.5</c:v>
                </c:pt>
                <c:pt idx="42">
                  <c:v>1832.5</c:v>
                </c:pt>
                <c:pt idx="43">
                  <c:v>1932.5</c:v>
                </c:pt>
                <c:pt idx="44">
                  <c:v>2052.5</c:v>
                </c:pt>
                <c:pt idx="45">
                  <c:v>2197.5</c:v>
                </c:pt>
              </c:numCache>
            </c:numRef>
          </c:xVal>
          <c:yVal>
            <c:numRef>
              <c:f>'A-3,4水中③'!$G$6:$G$51</c:f>
              <c:numCache>
                <c:formatCode>0.00</c:formatCode>
                <c:ptCount val="46"/>
                <c:pt idx="0">
                  <c:v>0</c:v>
                </c:pt>
                <c:pt idx="1">
                  <c:v>1.1891063291139241</c:v>
                </c:pt>
                <c:pt idx="2">
                  <c:v>1.457620253164557</c:v>
                </c:pt>
                <c:pt idx="3">
                  <c:v>2.1864177215189877</c:v>
                </c:pt>
                <c:pt idx="4">
                  <c:v>2.8385063291139243</c:v>
                </c:pt>
                <c:pt idx="5">
                  <c:v>3.6056708860759494</c:v>
                </c:pt>
                <c:pt idx="6">
                  <c:v>4.4495569620253166</c:v>
                </c:pt>
                <c:pt idx="7">
                  <c:v>5.1016455696202527</c:v>
                </c:pt>
                <c:pt idx="8">
                  <c:v>5.7921012658227848</c:v>
                </c:pt>
                <c:pt idx="9">
                  <c:v>6.4825443037974688</c:v>
                </c:pt>
                <c:pt idx="10">
                  <c:v>7.2497088607594939</c:v>
                </c:pt>
                <c:pt idx="11">
                  <c:v>7.9785189873417721</c:v>
                </c:pt>
                <c:pt idx="12">
                  <c:v>8.784037974683546</c:v>
                </c:pt>
                <c:pt idx="13">
                  <c:v>9.6279240506329113</c:v>
                </c:pt>
                <c:pt idx="14">
                  <c:v>10.471810126582278</c:v>
                </c:pt>
                <c:pt idx="15">
                  <c:v>11.315683544303798</c:v>
                </c:pt>
                <c:pt idx="16">
                  <c:v>12.197924050632913</c:v>
                </c:pt>
                <c:pt idx="17">
                  <c:v>12.926708860759494</c:v>
                </c:pt>
                <c:pt idx="18">
                  <c:v>13.502151898734178</c:v>
                </c:pt>
                <c:pt idx="19">
                  <c:v>14.039113924050634</c:v>
                </c:pt>
                <c:pt idx="20">
                  <c:v>14.614556962025317</c:v>
                </c:pt>
                <c:pt idx="21">
                  <c:v>15.151518987341774</c:v>
                </c:pt>
                <c:pt idx="22">
                  <c:v>15.688481012658228</c:v>
                </c:pt>
                <c:pt idx="23">
                  <c:v>16.225569620253165</c:v>
                </c:pt>
                <c:pt idx="24">
                  <c:v>16.762531645569624</c:v>
                </c:pt>
                <c:pt idx="25">
                  <c:v>17.644810126582282</c:v>
                </c:pt>
                <c:pt idx="26">
                  <c:v>18.181772151898734</c:v>
                </c:pt>
                <c:pt idx="27">
                  <c:v>18.718860759493673</c:v>
                </c:pt>
                <c:pt idx="28">
                  <c:v>19.5626582278481</c:v>
                </c:pt>
                <c:pt idx="29">
                  <c:v>20.061392405063295</c:v>
                </c:pt>
                <c:pt idx="30">
                  <c:v>20.59835443037975</c:v>
                </c:pt>
                <c:pt idx="31">
                  <c:v>21.403924050632913</c:v>
                </c:pt>
                <c:pt idx="32">
                  <c:v>21.902531645569621</c:v>
                </c:pt>
                <c:pt idx="33">
                  <c:v>22.669746835443039</c:v>
                </c:pt>
                <c:pt idx="34">
                  <c:v>23.168354430379747</c:v>
                </c:pt>
                <c:pt idx="35">
                  <c:v>23.973924050632913</c:v>
                </c:pt>
                <c:pt idx="36">
                  <c:v>24.395822784810129</c:v>
                </c:pt>
                <c:pt idx="37">
                  <c:v>24.856202531645572</c:v>
                </c:pt>
                <c:pt idx="38">
                  <c:v>25.316455696202532</c:v>
                </c:pt>
                <c:pt idx="39">
                  <c:v>25.738354430379747</c:v>
                </c:pt>
                <c:pt idx="40">
                  <c:v>26.352151898734178</c:v>
                </c:pt>
                <c:pt idx="41">
                  <c:v>26.735696202531646</c:v>
                </c:pt>
                <c:pt idx="42">
                  <c:v>27.042531645569621</c:v>
                </c:pt>
                <c:pt idx="43">
                  <c:v>27.272784810126584</c:v>
                </c:pt>
                <c:pt idx="44">
                  <c:v>27.502911392405064</c:v>
                </c:pt>
                <c:pt idx="45">
                  <c:v>27.617974683544304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720-4328-B1E3-E91B48D24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16944"/>
        <c:axId val="100817504"/>
      </c:scatterChart>
      <c:valAx>
        <c:axId val="10081694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817504"/>
        <c:crosses val="autoZero"/>
        <c:crossBetween val="midCat"/>
      </c:valAx>
      <c:valAx>
        <c:axId val="100817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816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</xdr:row>
      <xdr:rowOff>161925</xdr:rowOff>
    </xdr:from>
    <xdr:to>
      <xdr:col>15</xdr:col>
      <xdr:colOff>400050</xdr:colOff>
      <xdr:row>18</xdr:row>
      <xdr:rowOff>114300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3</xdr:row>
      <xdr:rowOff>76200</xdr:rowOff>
    </xdr:from>
    <xdr:to>
      <xdr:col>15</xdr:col>
      <xdr:colOff>542925</xdr:colOff>
      <xdr:row>19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15</xdr:col>
      <xdr:colOff>457200</xdr:colOff>
      <xdr:row>19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43</xdr:row>
      <xdr:rowOff>0</xdr:rowOff>
    </xdr:from>
    <xdr:to>
      <xdr:col>15</xdr:col>
      <xdr:colOff>457200</xdr:colOff>
      <xdr:row>58</xdr:row>
      <xdr:rowOff>152400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15</xdr:col>
      <xdr:colOff>457200</xdr:colOff>
      <xdr:row>19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647700</xdr:colOff>
      <xdr:row>3</xdr:row>
      <xdr:rowOff>95250</xdr:rowOff>
    </xdr:from>
    <xdr:to>
      <xdr:col>15</xdr:col>
      <xdr:colOff>419100</xdr:colOff>
      <xdr:row>19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9525</xdr:rowOff>
    </xdr:from>
    <xdr:to>
      <xdr:col>15</xdr:col>
      <xdr:colOff>457200</xdr:colOff>
      <xdr:row>19</xdr:row>
      <xdr:rowOff>133350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6"/>
  <sheetViews>
    <sheetView topLeftCell="A16" workbookViewId="0">
      <selection activeCell="I37" sqref="I37"/>
    </sheetView>
  </sheetViews>
  <sheetFormatPr defaultRowHeight="13.5" x14ac:dyDescent="0.15"/>
  <sheetData>
    <row r="1" spans="3:8" x14ac:dyDescent="0.15">
      <c r="C1" s="1"/>
    </row>
    <row r="2" spans="3:8" x14ac:dyDescent="0.15">
      <c r="C2" s="14" t="s">
        <v>7</v>
      </c>
      <c r="D2" s="14"/>
      <c r="E2" s="14"/>
    </row>
    <row r="3" spans="3:8" x14ac:dyDescent="0.15">
      <c r="C3" s="1"/>
    </row>
    <row r="4" spans="3:8" x14ac:dyDescent="0.15">
      <c r="C4" s="2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3:8" ht="15.75" x14ac:dyDescent="0.15">
      <c r="C5" s="2" t="s">
        <v>3</v>
      </c>
      <c r="D5" s="7" t="s">
        <v>4</v>
      </c>
      <c r="E5" s="7" t="s">
        <v>4</v>
      </c>
      <c r="G5" t="s">
        <v>8</v>
      </c>
      <c r="H5" t="s">
        <v>9</v>
      </c>
    </row>
    <row r="6" spans="3:8" x14ac:dyDescent="0.15">
      <c r="C6" s="4">
        <v>0</v>
      </c>
      <c r="D6" s="5">
        <v>0</v>
      </c>
      <c r="E6" s="5">
        <v>0</v>
      </c>
      <c r="G6" s="4">
        <f>$G$4*C6</f>
        <v>0</v>
      </c>
      <c r="H6" s="6">
        <f>AVERAGE(D6:E6)</f>
        <v>0</v>
      </c>
    </row>
    <row r="7" spans="3:8" x14ac:dyDescent="0.15">
      <c r="C7" s="4">
        <v>9.6969700000000003</v>
      </c>
      <c r="D7" s="5">
        <v>80</v>
      </c>
      <c r="E7" s="5">
        <v>35</v>
      </c>
      <c r="G7" s="4">
        <f t="shared" ref="G7:G19" si="0">$G$4*C7</f>
        <v>1.2274645569620255</v>
      </c>
      <c r="H7" s="6">
        <f t="shared" ref="H7:H19" si="1">AVERAGE(D7:E7)</f>
        <v>57.5</v>
      </c>
    </row>
    <row r="8" spans="3:8" x14ac:dyDescent="0.15">
      <c r="C8" s="4">
        <v>12.424200000000001</v>
      </c>
      <c r="D8" s="5">
        <v>100</v>
      </c>
      <c r="E8" s="5">
        <v>40</v>
      </c>
      <c r="G8" s="4">
        <f t="shared" si="0"/>
        <v>1.5726835443037976</v>
      </c>
      <c r="H8" s="6">
        <f t="shared" si="1"/>
        <v>70</v>
      </c>
    </row>
    <row r="9" spans="3:8" x14ac:dyDescent="0.15">
      <c r="C9" s="4">
        <v>26.666699999999999</v>
      </c>
      <c r="D9" s="5">
        <v>200</v>
      </c>
      <c r="E9" s="5">
        <v>170</v>
      </c>
      <c r="G9" s="4">
        <f t="shared" si="0"/>
        <v>3.3755316455696205</v>
      </c>
      <c r="H9" s="6">
        <f t="shared" si="1"/>
        <v>185</v>
      </c>
    </row>
    <row r="10" spans="3:8" x14ac:dyDescent="0.15">
      <c r="C10" s="4">
        <v>40</v>
      </c>
      <c r="D10" s="5">
        <v>290</v>
      </c>
      <c r="E10" s="5">
        <v>255</v>
      </c>
      <c r="G10" s="4">
        <f t="shared" si="0"/>
        <v>5.0632911392405067</v>
      </c>
      <c r="H10" s="6">
        <f t="shared" si="1"/>
        <v>272.5</v>
      </c>
    </row>
    <row r="11" spans="3:8" x14ac:dyDescent="0.15">
      <c r="C11" s="4">
        <v>51.2121</v>
      </c>
      <c r="D11" s="5">
        <v>375</v>
      </c>
      <c r="E11" s="5">
        <v>335</v>
      </c>
      <c r="G11" s="4">
        <f t="shared" si="0"/>
        <v>6.4825443037974688</v>
      </c>
      <c r="H11" s="6">
        <f t="shared" si="1"/>
        <v>355</v>
      </c>
    </row>
    <row r="12" spans="3:8" x14ac:dyDescent="0.15">
      <c r="C12" s="4">
        <v>59.090899999999998</v>
      </c>
      <c r="D12" s="5">
        <v>435</v>
      </c>
      <c r="E12" s="5">
        <v>390</v>
      </c>
      <c r="G12" s="4">
        <f t="shared" si="0"/>
        <v>7.479860759493671</v>
      </c>
      <c r="H12" s="6">
        <f t="shared" si="1"/>
        <v>412.5</v>
      </c>
    </row>
    <row r="13" spans="3:8" x14ac:dyDescent="0.15">
      <c r="C13" s="4">
        <v>64.242400000000004</v>
      </c>
      <c r="D13" s="5">
        <v>485</v>
      </c>
      <c r="E13" s="5">
        <v>430</v>
      </c>
      <c r="G13" s="4">
        <f t="shared" si="0"/>
        <v>8.1319493670886089</v>
      </c>
      <c r="H13" s="6">
        <f t="shared" si="1"/>
        <v>457.5</v>
      </c>
    </row>
    <row r="14" spans="3:8" x14ac:dyDescent="0.15">
      <c r="C14" s="4">
        <v>69.697000000000003</v>
      </c>
      <c r="D14" s="5">
        <v>540</v>
      </c>
      <c r="E14" s="5">
        <v>470</v>
      </c>
      <c r="G14" s="4">
        <f t="shared" si="0"/>
        <v>8.822405063291141</v>
      </c>
      <c r="H14" s="6">
        <f t="shared" si="1"/>
        <v>505</v>
      </c>
    </row>
    <row r="15" spans="3:8" x14ac:dyDescent="0.15">
      <c r="C15" s="4">
        <v>74.242400000000004</v>
      </c>
      <c r="D15" s="5">
        <v>595</v>
      </c>
      <c r="E15" s="5">
        <v>505</v>
      </c>
      <c r="G15" s="4">
        <f t="shared" si="0"/>
        <v>9.3977721518987352</v>
      </c>
      <c r="H15" s="6">
        <f t="shared" si="1"/>
        <v>550</v>
      </c>
    </row>
    <row r="16" spans="3:8" x14ac:dyDescent="0.15">
      <c r="C16" s="4">
        <v>79.090900000000005</v>
      </c>
      <c r="D16" s="5">
        <v>660</v>
      </c>
      <c r="E16" s="5">
        <v>545</v>
      </c>
      <c r="G16" s="4">
        <f t="shared" si="0"/>
        <v>10.011506329113926</v>
      </c>
      <c r="H16" s="6">
        <f t="shared" si="1"/>
        <v>602.5</v>
      </c>
    </row>
    <row r="17" spans="3:15" x14ac:dyDescent="0.15">
      <c r="C17" s="4">
        <v>84.242400000000004</v>
      </c>
      <c r="D17" s="5">
        <v>730</v>
      </c>
      <c r="E17" s="5">
        <v>580</v>
      </c>
      <c r="G17" s="4">
        <f t="shared" si="0"/>
        <v>10.663594936708861</v>
      </c>
      <c r="H17" s="6">
        <f t="shared" si="1"/>
        <v>655</v>
      </c>
    </row>
    <row r="18" spans="3:15" x14ac:dyDescent="0.15">
      <c r="C18" s="4">
        <v>88.787899999999993</v>
      </c>
      <c r="D18" s="5">
        <v>810</v>
      </c>
      <c r="E18" s="5">
        <v>620</v>
      </c>
      <c r="G18" s="4">
        <f t="shared" si="0"/>
        <v>11.238974683544305</v>
      </c>
      <c r="H18" s="6">
        <f t="shared" si="1"/>
        <v>715</v>
      </c>
    </row>
    <row r="19" spans="3:15" x14ac:dyDescent="0.15">
      <c r="C19" s="4">
        <v>93.333299999999994</v>
      </c>
      <c r="D19" s="5">
        <v>895</v>
      </c>
      <c r="E19" s="5">
        <v>655</v>
      </c>
      <c r="G19" s="4">
        <f t="shared" si="0"/>
        <v>11.814341772151899</v>
      </c>
      <c r="H19" s="6">
        <f t="shared" si="1"/>
        <v>775</v>
      </c>
    </row>
    <row r="22" spans="3:15" x14ac:dyDescent="0.15">
      <c r="J22" t="s">
        <v>10</v>
      </c>
      <c r="N22" s="12" t="s">
        <v>11</v>
      </c>
      <c r="O22" s="13"/>
    </row>
    <row r="23" spans="3:15" x14ac:dyDescent="0.15">
      <c r="J23" s="5" t="s">
        <v>12</v>
      </c>
      <c r="K23" s="5" t="s">
        <v>8</v>
      </c>
      <c r="L23" s="5" t="s">
        <v>13</v>
      </c>
      <c r="N23" s="12" t="s">
        <v>14</v>
      </c>
      <c r="O23" s="13"/>
    </row>
    <row r="24" spans="3:15" x14ac:dyDescent="0.15">
      <c r="G24" s="1"/>
      <c r="J24" s="4">
        <v>26.666699999999999</v>
      </c>
      <c r="K24" s="4">
        <v>3.3755316455696205</v>
      </c>
      <c r="L24" s="5">
        <v>185</v>
      </c>
      <c r="N24" s="9" t="s">
        <v>15</v>
      </c>
      <c r="O24" s="3" t="s">
        <v>16</v>
      </c>
    </row>
    <row r="25" spans="3:15" x14ac:dyDescent="0.15">
      <c r="J25" s="4">
        <v>40</v>
      </c>
      <c r="K25" s="4">
        <v>5.0632911392405067</v>
      </c>
      <c r="L25" s="5">
        <v>272.5</v>
      </c>
      <c r="N25" s="3" t="s">
        <v>20</v>
      </c>
      <c r="O25" s="3">
        <f>INDEX(LINEST(K24:K25,L24:L25),1,1)</f>
        <v>1.9288679927667269E-2</v>
      </c>
    </row>
    <row r="26" spans="3:15" x14ac:dyDescent="0.15">
      <c r="N26" s="3" t="s">
        <v>21</v>
      </c>
      <c r="O26" s="3">
        <f>INDEX(LINEST(K24:K25,L24:L25),1,2)</f>
        <v>-0.19287414104882394</v>
      </c>
    </row>
    <row r="28" spans="3:15" x14ac:dyDescent="0.15">
      <c r="H28" s="8"/>
      <c r="J28" t="s">
        <v>17</v>
      </c>
      <c r="N28" s="12" t="s">
        <v>11</v>
      </c>
      <c r="O28" s="13"/>
    </row>
    <row r="29" spans="3:15" x14ac:dyDescent="0.15">
      <c r="J29" s="5" t="s">
        <v>12</v>
      </c>
      <c r="K29" s="5" t="s">
        <v>8</v>
      </c>
      <c r="L29" s="5" t="s">
        <v>13</v>
      </c>
      <c r="N29" s="12" t="s">
        <v>14</v>
      </c>
      <c r="O29" s="13"/>
    </row>
    <row r="30" spans="3:15" x14ac:dyDescent="0.15">
      <c r="J30" s="4">
        <v>40</v>
      </c>
      <c r="K30" s="4">
        <v>5.0632911392405067</v>
      </c>
      <c r="L30" s="5">
        <v>272.5</v>
      </c>
      <c r="N30" s="3" t="s">
        <v>15</v>
      </c>
      <c r="O30" s="3" t="s">
        <v>16</v>
      </c>
    </row>
    <row r="31" spans="3:15" x14ac:dyDescent="0.15">
      <c r="J31" s="4">
        <v>51.2121</v>
      </c>
      <c r="K31" s="4">
        <v>6.4825443037974688</v>
      </c>
      <c r="L31" s="5">
        <v>355</v>
      </c>
      <c r="N31" s="3" t="s">
        <v>22</v>
      </c>
      <c r="O31" s="3">
        <f>INDEX(LINEST(K30:K31,L30:L31),1,1)</f>
        <v>1.7203068661296506E-2</v>
      </c>
    </row>
    <row r="32" spans="3:15" x14ac:dyDescent="0.15">
      <c r="N32" s="3" t="s">
        <v>23</v>
      </c>
      <c r="O32" s="3">
        <f>INDEX(LINEST(K30:K31,L30:L31),1,2)</f>
        <v>0.37545492903720934</v>
      </c>
    </row>
    <row r="35" spans="10:14" ht="14.25" thickBot="1" x14ac:dyDescent="0.2">
      <c r="J35" t="s">
        <v>18</v>
      </c>
      <c r="N35" s="10" t="s">
        <v>19</v>
      </c>
    </row>
    <row r="36" spans="10:14" ht="14.25" thickBot="1" x14ac:dyDescent="0.2">
      <c r="J36" s="4">
        <f>C19/3</f>
        <v>31.111099999999997</v>
      </c>
      <c r="N36" s="11">
        <f>O25</f>
        <v>1.9288679927667269E-2</v>
      </c>
    </row>
  </sheetData>
  <mergeCells count="5">
    <mergeCell ref="N22:O22"/>
    <mergeCell ref="N23:O23"/>
    <mergeCell ref="N28:O28"/>
    <mergeCell ref="N29:O29"/>
    <mergeCell ref="C2:E2"/>
  </mergeCells>
  <phoneticPr fontId="1"/>
  <pageMargins left="0.7" right="0.7" top="0.75" bottom="0.75" header="0.3" footer="0.3"/>
  <pageSetup paperSize="9" orientation="portrait" verticalDpi="0" r:id="rId1"/>
  <ignoredErrors>
    <ignoredError sqref="H6:H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37"/>
  <sheetViews>
    <sheetView topLeftCell="A13" workbookViewId="0">
      <selection activeCell="J22" sqref="J22"/>
    </sheetView>
  </sheetViews>
  <sheetFormatPr defaultRowHeight="13.5" x14ac:dyDescent="0.15"/>
  <sheetData>
    <row r="2" spans="3:8" x14ac:dyDescent="0.15">
      <c r="C2" s="14" t="s">
        <v>24</v>
      </c>
      <c r="D2" s="14"/>
      <c r="E2" s="14"/>
    </row>
    <row r="3" spans="3:8" x14ac:dyDescent="0.15">
      <c r="C3" s="1"/>
    </row>
    <row r="4" spans="3:8" x14ac:dyDescent="0.15">
      <c r="C4" s="2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3:8" ht="15.75" x14ac:dyDescent="0.15">
      <c r="C5" s="2" t="s">
        <v>3</v>
      </c>
      <c r="D5" s="7" t="s">
        <v>6</v>
      </c>
      <c r="E5" s="7" t="s">
        <v>6</v>
      </c>
      <c r="G5" t="s">
        <v>8</v>
      </c>
      <c r="H5" t="s">
        <v>9</v>
      </c>
    </row>
    <row r="6" spans="3:8" x14ac:dyDescent="0.15">
      <c r="C6" s="5">
        <v>0</v>
      </c>
      <c r="D6" s="5">
        <v>0</v>
      </c>
      <c r="E6" s="5">
        <v>5</v>
      </c>
      <c r="G6" s="4">
        <f>$G$4*C6</f>
        <v>0</v>
      </c>
      <c r="H6" s="6">
        <f>AVERAGE(D6:E6)</f>
        <v>2.5</v>
      </c>
    </row>
    <row r="7" spans="3:8" x14ac:dyDescent="0.15">
      <c r="C7" s="4">
        <v>8.4848499999999998</v>
      </c>
      <c r="D7" s="5">
        <v>40</v>
      </c>
      <c r="E7" s="5">
        <v>60</v>
      </c>
      <c r="G7" s="4">
        <f t="shared" ref="G7:G30" si="0">$G$4*C7</f>
        <v>1.0740316455696204</v>
      </c>
      <c r="H7" s="6">
        <f t="shared" ref="H7:H30" si="1">AVERAGE(D7:E7)</f>
        <v>50</v>
      </c>
    </row>
    <row r="8" spans="3:8" x14ac:dyDescent="0.15">
      <c r="C8" s="4">
        <v>13.333299999999999</v>
      </c>
      <c r="D8" s="5">
        <v>45</v>
      </c>
      <c r="E8" s="5">
        <v>90</v>
      </c>
      <c r="G8" s="4">
        <f t="shared" si="0"/>
        <v>1.6877594936708862</v>
      </c>
      <c r="H8" s="6">
        <f t="shared" si="1"/>
        <v>67.5</v>
      </c>
    </row>
    <row r="9" spans="3:8" x14ac:dyDescent="0.15">
      <c r="C9" s="4">
        <v>15.7576</v>
      </c>
      <c r="D9" s="5">
        <v>45</v>
      </c>
      <c r="E9" s="5">
        <v>115</v>
      </c>
      <c r="G9" s="4">
        <f t="shared" si="0"/>
        <v>1.9946329113924053</v>
      </c>
      <c r="H9" s="6">
        <f t="shared" si="1"/>
        <v>80</v>
      </c>
    </row>
    <row r="10" spans="3:8" x14ac:dyDescent="0.15">
      <c r="C10" s="4">
        <v>21.2121</v>
      </c>
      <c r="D10" s="5">
        <v>55</v>
      </c>
      <c r="E10" s="5">
        <v>155</v>
      </c>
      <c r="G10" s="4">
        <f t="shared" si="0"/>
        <v>2.6850759493670888</v>
      </c>
      <c r="H10" s="6">
        <f t="shared" si="1"/>
        <v>105</v>
      </c>
    </row>
    <row r="11" spans="3:8" x14ac:dyDescent="0.15">
      <c r="C11" s="4">
        <v>27.878799999999998</v>
      </c>
      <c r="D11" s="5">
        <v>75</v>
      </c>
      <c r="E11" s="5">
        <v>210</v>
      </c>
      <c r="G11" s="4">
        <f t="shared" si="0"/>
        <v>3.5289620253164555</v>
      </c>
      <c r="H11" s="6">
        <f t="shared" si="1"/>
        <v>142.5</v>
      </c>
    </row>
    <row r="12" spans="3:8" x14ac:dyDescent="0.15">
      <c r="C12" s="4">
        <v>33.030299999999997</v>
      </c>
      <c r="D12" s="5">
        <v>80</v>
      </c>
      <c r="E12" s="5">
        <v>275</v>
      </c>
      <c r="G12" s="4">
        <f t="shared" si="0"/>
        <v>4.1810506329113926</v>
      </c>
      <c r="H12" s="6">
        <f t="shared" si="1"/>
        <v>177.5</v>
      </c>
    </row>
    <row r="13" spans="3:8" x14ac:dyDescent="0.15">
      <c r="C13" s="4">
        <v>36.969700000000003</v>
      </c>
      <c r="D13" s="5">
        <v>80</v>
      </c>
      <c r="E13" s="5">
        <v>325</v>
      </c>
      <c r="G13" s="4">
        <f t="shared" si="0"/>
        <v>4.6797088607594945</v>
      </c>
      <c r="H13" s="6">
        <f t="shared" si="1"/>
        <v>202.5</v>
      </c>
    </row>
    <row r="14" spans="3:8" x14ac:dyDescent="0.15">
      <c r="C14" s="4">
        <v>43.636400000000002</v>
      </c>
      <c r="D14" s="5">
        <v>80</v>
      </c>
      <c r="E14" s="5">
        <v>405</v>
      </c>
      <c r="G14" s="4">
        <f t="shared" si="0"/>
        <v>5.5235949367088617</v>
      </c>
      <c r="H14" s="6">
        <f t="shared" si="1"/>
        <v>242.5</v>
      </c>
    </row>
    <row r="15" spans="3:8" x14ac:dyDescent="0.15">
      <c r="C15" s="4">
        <v>48.181800000000003</v>
      </c>
      <c r="D15" s="5">
        <v>95</v>
      </c>
      <c r="E15" s="5">
        <v>450</v>
      </c>
      <c r="G15" s="4">
        <f t="shared" si="0"/>
        <v>6.0989620253164567</v>
      </c>
      <c r="H15" s="6">
        <f t="shared" si="1"/>
        <v>272.5</v>
      </c>
    </row>
    <row r="16" spans="3:8" x14ac:dyDescent="0.15">
      <c r="C16" s="4">
        <v>52.7273</v>
      </c>
      <c r="D16" s="5">
        <v>115</v>
      </c>
      <c r="E16" s="5">
        <v>495</v>
      </c>
      <c r="G16" s="4">
        <f t="shared" si="0"/>
        <v>6.6743417721518989</v>
      </c>
      <c r="H16" s="6">
        <f t="shared" si="1"/>
        <v>305</v>
      </c>
    </row>
    <row r="17" spans="3:15" x14ac:dyDescent="0.15">
      <c r="C17" s="4">
        <v>57.878799999999998</v>
      </c>
      <c r="D17" s="5">
        <v>145</v>
      </c>
      <c r="E17" s="5">
        <v>540</v>
      </c>
      <c r="G17" s="4">
        <f t="shared" si="0"/>
        <v>7.326430379746836</v>
      </c>
      <c r="H17" s="6">
        <f t="shared" si="1"/>
        <v>342.5</v>
      </c>
    </row>
    <row r="18" spans="3:15" x14ac:dyDescent="0.15">
      <c r="C18" s="4">
        <v>63.030299999999997</v>
      </c>
      <c r="D18" s="5">
        <v>185</v>
      </c>
      <c r="E18" s="5">
        <v>585</v>
      </c>
      <c r="G18" s="4">
        <f t="shared" si="0"/>
        <v>7.9785189873417721</v>
      </c>
      <c r="H18" s="6">
        <f t="shared" si="1"/>
        <v>385</v>
      </c>
    </row>
    <row r="19" spans="3:15" x14ac:dyDescent="0.15">
      <c r="C19" s="4">
        <v>68.181799999999996</v>
      </c>
      <c r="D19" s="5">
        <v>235</v>
      </c>
      <c r="E19" s="5">
        <v>635</v>
      </c>
      <c r="G19" s="4">
        <f t="shared" si="0"/>
        <v>8.6306075949367091</v>
      </c>
      <c r="H19" s="6">
        <f t="shared" si="1"/>
        <v>435</v>
      </c>
    </row>
    <row r="20" spans="3:15" x14ac:dyDescent="0.15">
      <c r="C20" s="4">
        <v>73.333299999999994</v>
      </c>
      <c r="D20" s="5">
        <v>300</v>
      </c>
      <c r="E20" s="5">
        <v>690</v>
      </c>
      <c r="G20" s="4">
        <f t="shared" si="0"/>
        <v>9.2826962025316462</v>
      </c>
      <c r="H20" s="6">
        <f t="shared" si="1"/>
        <v>495</v>
      </c>
    </row>
    <row r="21" spans="3:15" x14ac:dyDescent="0.15">
      <c r="C21" s="4">
        <v>78.787899999999993</v>
      </c>
      <c r="D21" s="5">
        <v>385</v>
      </c>
      <c r="E21" s="5">
        <v>760</v>
      </c>
      <c r="G21" s="4">
        <f t="shared" si="0"/>
        <v>9.9731518987341765</v>
      </c>
      <c r="H21" s="6">
        <f t="shared" si="1"/>
        <v>572.5</v>
      </c>
    </row>
    <row r="22" spans="3:15" x14ac:dyDescent="0.15">
      <c r="C22" s="4">
        <v>82.121200000000002</v>
      </c>
      <c r="D22" s="5">
        <v>440</v>
      </c>
      <c r="E22" s="5">
        <v>805</v>
      </c>
      <c r="G22" s="4">
        <f t="shared" si="0"/>
        <v>10.395088607594937</v>
      </c>
      <c r="H22" s="6">
        <f t="shared" si="1"/>
        <v>622.5</v>
      </c>
      <c r="J22" t="s">
        <v>10</v>
      </c>
      <c r="N22" s="12" t="s">
        <v>11</v>
      </c>
      <c r="O22" s="13"/>
    </row>
    <row r="23" spans="3:15" x14ac:dyDescent="0.15">
      <c r="C23" s="4">
        <v>88.484800000000007</v>
      </c>
      <c r="D23" s="5">
        <v>555</v>
      </c>
      <c r="E23" s="5">
        <v>900</v>
      </c>
      <c r="G23" s="4">
        <f t="shared" si="0"/>
        <v>11.200607594936711</v>
      </c>
      <c r="H23" s="6">
        <f t="shared" si="1"/>
        <v>727.5</v>
      </c>
      <c r="J23" s="5" t="s">
        <v>12</v>
      </c>
      <c r="K23" s="5" t="s">
        <v>8</v>
      </c>
      <c r="L23" s="5" t="s">
        <v>13</v>
      </c>
      <c r="N23" s="12" t="s">
        <v>14</v>
      </c>
      <c r="O23" s="13"/>
    </row>
    <row r="24" spans="3:15" x14ac:dyDescent="0.15">
      <c r="C24" s="4">
        <v>92.121200000000002</v>
      </c>
      <c r="D24" s="5">
        <v>625</v>
      </c>
      <c r="E24" s="5">
        <v>950</v>
      </c>
      <c r="G24" s="4">
        <f t="shared" si="0"/>
        <v>11.660911392405064</v>
      </c>
      <c r="H24" s="6">
        <f t="shared" si="1"/>
        <v>787.5</v>
      </c>
      <c r="J24" s="4">
        <v>36.969700000000003</v>
      </c>
      <c r="K24" s="4">
        <v>4.6797088607594945</v>
      </c>
      <c r="L24" s="5">
        <v>202.5</v>
      </c>
      <c r="N24" s="9" t="s">
        <v>15</v>
      </c>
      <c r="O24" s="3" t="s">
        <v>16</v>
      </c>
    </row>
    <row r="25" spans="3:15" x14ac:dyDescent="0.15">
      <c r="C25" s="4">
        <v>97.878799999999998</v>
      </c>
      <c r="D25" s="5">
        <v>750</v>
      </c>
      <c r="E25" s="5">
        <v>1040</v>
      </c>
      <c r="G25" s="4">
        <f t="shared" si="0"/>
        <v>12.389721518987342</v>
      </c>
      <c r="H25" s="6">
        <f t="shared" si="1"/>
        <v>895</v>
      </c>
      <c r="J25" s="4">
        <v>43.636400000000002</v>
      </c>
      <c r="K25" s="4">
        <v>5.5235949367088617</v>
      </c>
      <c r="L25" s="5">
        <v>242.5</v>
      </c>
      <c r="N25" s="3" t="s">
        <v>20</v>
      </c>
      <c r="O25" s="3">
        <f>INDEX(LINEST(K24:K25,L24:L25),1,1)</f>
        <v>2.1097151898734172E-2</v>
      </c>
    </row>
    <row r="26" spans="3:15" x14ac:dyDescent="0.15">
      <c r="C26" s="4">
        <v>103.333</v>
      </c>
      <c r="D26" s="5">
        <v>880</v>
      </c>
      <c r="E26" s="5">
        <v>1140</v>
      </c>
      <c r="G26" s="4">
        <f t="shared" si="0"/>
        <v>13.080126582278481</v>
      </c>
      <c r="H26" s="6">
        <f t="shared" si="1"/>
        <v>1010</v>
      </c>
      <c r="N26" s="3" t="s">
        <v>21</v>
      </c>
      <c r="O26" s="3">
        <f>INDEX(LINEST(K24:K25,L24:L25),1,2)</f>
        <v>0.40753560126582489</v>
      </c>
    </row>
    <row r="27" spans="3:15" x14ac:dyDescent="0.15">
      <c r="C27" s="4">
        <v>107.879</v>
      </c>
      <c r="D27" s="5">
        <v>1025</v>
      </c>
      <c r="E27" s="5">
        <v>1245</v>
      </c>
      <c r="G27" s="4">
        <f t="shared" si="0"/>
        <v>13.655569620253166</v>
      </c>
      <c r="H27" s="6">
        <f t="shared" si="1"/>
        <v>1135</v>
      </c>
    </row>
    <row r="28" spans="3:15" x14ac:dyDescent="0.15">
      <c r="C28" s="4">
        <v>112.727</v>
      </c>
      <c r="D28" s="5">
        <v>1210</v>
      </c>
      <c r="E28" s="5">
        <v>1370</v>
      </c>
      <c r="G28" s="4">
        <f t="shared" si="0"/>
        <v>14.269240506329115</v>
      </c>
      <c r="H28" s="6">
        <f t="shared" si="1"/>
        <v>1290</v>
      </c>
      <c r="J28" t="s">
        <v>17</v>
      </c>
      <c r="N28" s="12" t="s">
        <v>11</v>
      </c>
      <c r="O28" s="13"/>
    </row>
    <row r="29" spans="3:15" x14ac:dyDescent="0.15">
      <c r="C29" s="4">
        <v>117.273</v>
      </c>
      <c r="D29" s="5">
        <v>1420</v>
      </c>
      <c r="E29" s="5">
        <v>1520</v>
      </c>
      <c r="G29" s="4">
        <f t="shared" si="0"/>
        <v>14.844683544303798</v>
      </c>
      <c r="H29" s="6">
        <f t="shared" si="1"/>
        <v>1470</v>
      </c>
      <c r="J29" s="5" t="s">
        <v>12</v>
      </c>
      <c r="K29" s="5" t="s">
        <v>8</v>
      </c>
      <c r="L29" s="5" t="s">
        <v>13</v>
      </c>
      <c r="N29" s="12" t="s">
        <v>14</v>
      </c>
      <c r="O29" s="13"/>
    </row>
    <row r="30" spans="3:15" x14ac:dyDescent="0.15">
      <c r="C30" s="4">
        <v>121.818</v>
      </c>
      <c r="D30" s="5">
        <v>1735</v>
      </c>
      <c r="E30" s="5">
        <v>1745</v>
      </c>
      <c r="G30" s="4">
        <f t="shared" si="0"/>
        <v>15.42</v>
      </c>
      <c r="H30" s="6">
        <f t="shared" si="1"/>
        <v>1740</v>
      </c>
      <c r="J30" s="4">
        <v>48.181800000000003</v>
      </c>
      <c r="K30" s="4">
        <v>6.0989620253164567</v>
      </c>
      <c r="L30" s="5">
        <v>272.5</v>
      </c>
      <c r="N30" s="3" t="s">
        <v>15</v>
      </c>
      <c r="O30" s="3" t="s">
        <v>16</v>
      </c>
    </row>
    <row r="31" spans="3:15" x14ac:dyDescent="0.15">
      <c r="C31" s="4">
        <v>121.818</v>
      </c>
      <c r="D31" s="5">
        <v>3150</v>
      </c>
      <c r="E31" s="5">
        <v>2490</v>
      </c>
      <c r="J31" s="4">
        <v>52.7273</v>
      </c>
      <c r="K31" s="4">
        <v>6.6743417721518989</v>
      </c>
      <c r="L31" s="5">
        <v>305</v>
      </c>
      <c r="N31" s="3" t="s">
        <v>22</v>
      </c>
      <c r="O31" s="3">
        <f>INDEX(LINEST(K30:K31,L30:L31),1,1)</f>
        <v>1.7703992210321304E-2</v>
      </c>
    </row>
    <row r="32" spans="3:15" x14ac:dyDescent="0.15">
      <c r="C32" s="4">
        <v>113.93899999999999</v>
      </c>
      <c r="D32" s="5">
        <v>3805</v>
      </c>
      <c r="E32" s="5">
        <v>2615</v>
      </c>
      <c r="N32" s="3" t="s">
        <v>23</v>
      </c>
      <c r="O32" s="3">
        <f>INDEX(LINEST(K30:K31,L30:L31),1,2)</f>
        <v>1.2746241480039009</v>
      </c>
    </row>
    <row r="33" spans="3:14" x14ac:dyDescent="0.15">
      <c r="C33" s="4">
        <v>107.879</v>
      </c>
      <c r="D33" s="5">
        <v>3950</v>
      </c>
      <c r="E33" s="5">
        <v>2615</v>
      </c>
    </row>
    <row r="34" spans="3:14" x14ac:dyDescent="0.15">
      <c r="C34" s="4">
        <v>105.152</v>
      </c>
      <c r="D34" s="5">
        <v>4005</v>
      </c>
      <c r="E34" s="5">
        <v>2615</v>
      </c>
    </row>
    <row r="35" spans="3:14" ht="14.25" thickBot="1" x14ac:dyDescent="0.2">
      <c r="C35" s="4">
        <v>41.5152</v>
      </c>
      <c r="D35" s="5">
        <v>3190</v>
      </c>
      <c r="E35" s="5">
        <v>1260</v>
      </c>
      <c r="J35" t="s">
        <v>18</v>
      </c>
      <c r="N35" s="10" t="s">
        <v>19</v>
      </c>
    </row>
    <row r="36" spans="3:14" ht="14.25" thickBot="1" x14ac:dyDescent="0.2">
      <c r="C36" s="4">
        <v>3.0303</v>
      </c>
      <c r="D36" s="5">
        <v>1970</v>
      </c>
      <c r="E36" s="5">
        <v>770</v>
      </c>
      <c r="J36" s="4">
        <f>C31/3</f>
        <v>40.606000000000002</v>
      </c>
      <c r="N36" s="11">
        <f>O25</f>
        <v>2.1097151898734172E-2</v>
      </c>
    </row>
    <row r="37" spans="3:14" x14ac:dyDescent="0.15">
      <c r="C37" s="4">
        <v>0</v>
      </c>
      <c r="D37" s="5">
        <v>1545</v>
      </c>
      <c r="E37" s="5">
        <v>480</v>
      </c>
    </row>
  </sheetData>
  <mergeCells count="5">
    <mergeCell ref="C2:E2"/>
    <mergeCell ref="N22:O22"/>
    <mergeCell ref="N23:O23"/>
    <mergeCell ref="N28:O28"/>
    <mergeCell ref="N29:O29"/>
  </mergeCells>
  <phoneticPr fontId="1"/>
  <pageMargins left="0.7" right="0.7" top="0.75" bottom="0.75" header="0.3" footer="0.3"/>
  <ignoredErrors>
    <ignoredError sqref="H6:H30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76"/>
  <sheetViews>
    <sheetView tabSelected="1" topLeftCell="A28" workbookViewId="0">
      <selection activeCell="M70" sqref="M70"/>
    </sheetView>
  </sheetViews>
  <sheetFormatPr defaultRowHeight="13.5" x14ac:dyDescent="0.15"/>
  <sheetData>
    <row r="2" spans="3:8" x14ac:dyDescent="0.15">
      <c r="C2" s="14" t="s">
        <v>28</v>
      </c>
      <c r="D2" s="14"/>
      <c r="E2" s="14"/>
    </row>
    <row r="3" spans="3:8" x14ac:dyDescent="0.15">
      <c r="C3" s="1"/>
    </row>
    <row r="4" spans="3:8" x14ac:dyDescent="0.15">
      <c r="C4" s="2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3:8" ht="15.75" x14ac:dyDescent="0.15">
      <c r="C5" s="2" t="s">
        <v>3</v>
      </c>
      <c r="D5" s="7" t="s">
        <v>4</v>
      </c>
      <c r="E5" s="7" t="s">
        <v>4</v>
      </c>
      <c r="G5" t="s">
        <v>8</v>
      </c>
      <c r="H5" t="s">
        <v>9</v>
      </c>
    </row>
    <row r="6" spans="3:8" x14ac:dyDescent="0.15">
      <c r="C6" s="4">
        <v>0</v>
      </c>
      <c r="D6" s="5">
        <v>0</v>
      </c>
      <c r="E6" s="5">
        <v>5</v>
      </c>
      <c r="G6" s="4">
        <f>$G$4*C6</f>
        <v>0</v>
      </c>
      <c r="H6" s="6">
        <f>AVERAGE(D6:E6)</f>
        <v>2.5</v>
      </c>
    </row>
    <row r="7" spans="3:8" x14ac:dyDescent="0.15">
      <c r="C7" s="4">
        <v>14.2424</v>
      </c>
      <c r="D7" s="5">
        <v>20</v>
      </c>
      <c r="E7" s="5">
        <v>90</v>
      </c>
      <c r="G7" s="4">
        <f t="shared" ref="G7:G35" si="0">$G$4*C7</f>
        <v>1.8028354430379747</v>
      </c>
      <c r="H7" s="6">
        <f t="shared" ref="H7:H35" si="1">AVERAGE(D7:E7)</f>
        <v>55</v>
      </c>
    </row>
    <row r="8" spans="3:8" x14ac:dyDescent="0.15">
      <c r="C8" s="4">
        <v>17.575800000000001</v>
      </c>
      <c r="D8" s="5">
        <v>30</v>
      </c>
      <c r="E8" s="5">
        <v>90</v>
      </c>
      <c r="G8" s="4">
        <f t="shared" si="0"/>
        <v>2.2247848101265824</v>
      </c>
      <c r="H8" s="6">
        <f t="shared" si="1"/>
        <v>60</v>
      </c>
    </row>
    <row r="9" spans="3:8" x14ac:dyDescent="0.15">
      <c r="C9" s="4">
        <v>20.303000000000001</v>
      </c>
      <c r="D9" s="5">
        <v>35</v>
      </c>
      <c r="E9" s="5">
        <v>95</v>
      </c>
      <c r="G9" s="4">
        <f t="shared" si="0"/>
        <v>2.5700000000000003</v>
      </c>
      <c r="H9" s="6">
        <f t="shared" si="1"/>
        <v>65</v>
      </c>
    </row>
    <row r="10" spans="3:8" x14ac:dyDescent="0.15">
      <c r="C10" s="4">
        <v>26.9697</v>
      </c>
      <c r="D10" s="5">
        <v>75</v>
      </c>
      <c r="E10" s="5">
        <v>105</v>
      </c>
      <c r="G10" s="4">
        <f t="shared" si="0"/>
        <v>3.4138860759493674</v>
      </c>
      <c r="H10" s="6">
        <f t="shared" si="1"/>
        <v>90</v>
      </c>
    </row>
    <row r="11" spans="3:8" x14ac:dyDescent="0.15">
      <c r="C11" s="4">
        <v>32.7273</v>
      </c>
      <c r="D11" s="5">
        <v>120</v>
      </c>
      <c r="E11" s="5">
        <v>105</v>
      </c>
      <c r="G11" s="4">
        <f t="shared" si="0"/>
        <v>4.1426962025316456</v>
      </c>
      <c r="H11" s="6">
        <f t="shared" si="1"/>
        <v>112.5</v>
      </c>
    </row>
    <row r="12" spans="3:8" x14ac:dyDescent="0.15">
      <c r="C12" s="4">
        <v>36.666699999999999</v>
      </c>
      <c r="D12" s="5">
        <v>155</v>
      </c>
      <c r="E12" s="5">
        <v>105</v>
      </c>
      <c r="G12" s="4">
        <f t="shared" si="0"/>
        <v>4.6413544303797467</v>
      </c>
      <c r="H12" s="6">
        <f t="shared" si="1"/>
        <v>130</v>
      </c>
    </row>
    <row r="13" spans="3:8" x14ac:dyDescent="0.15">
      <c r="C13" s="4">
        <v>40.909100000000002</v>
      </c>
      <c r="D13" s="5">
        <v>200</v>
      </c>
      <c r="E13" s="5">
        <v>100</v>
      </c>
      <c r="G13" s="4">
        <f t="shared" si="0"/>
        <v>5.1783670886075956</v>
      </c>
      <c r="H13" s="6">
        <f t="shared" si="1"/>
        <v>150</v>
      </c>
    </row>
    <row r="14" spans="3:8" x14ac:dyDescent="0.15">
      <c r="C14" s="4">
        <v>47.878799999999998</v>
      </c>
      <c r="D14" s="5">
        <v>285</v>
      </c>
      <c r="E14" s="5">
        <v>75</v>
      </c>
      <c r="G14" s="4">
        <f t="shared" si="0"/>
        <v>6.0606075949367089</v>
      </c>
      <c r="H14" s="6">
        <f t="shared" si="1"/>
        <v>180</v>
      </c>
    </row>
    <row r="15" spans="3:8" x14ac:dyDescent="0.15">
      <c r="C15" s="4">
        <v>52.7273</v>
      </c>
      <c r="D15" s="5">
        <v>350</v>
      </c>
      <c r="E15" s="5">
        <v>35</v>
      </c>
      <c r="G15" s="4">
        <f t="shared" si="0"/>
        <v>6.6743417721518989</v>
      </c>
      <c r="H15" s="6">
        <f t="shared" si="1"/>
        <v>192.5</v>
      </c>
    </row>
    <row r="16" spans="3:8" x14ac:dyDescent="0.15">
      <c r="C16" s="4">
        <v>57.2727</v>
      </c>
      <c r="D16" s="5">
        <v>425</v>
      </c>
      <c r="E16" s="5">
        <v>-15</v>
      </c>
      <c r="G16" s="4">
        <f t="shared" si="0"/>
        <v>7.2497088607594939</v>
      </c>
      <c r="H16" s="6">
        <f t="shared" si="1"/>
        <v>205</v>
      </c>
    </row>
    <row r="17" spans="3:15" x14ac:dyDescent="0.15">
      <c r="C17" s="4">
        <v>62.121200000000002</v>
      </c>
      <c r="D17" s="5">
        <v>510</v>
      </c>
      <c r="E17" s="5">
        <v>-75</v>
      </c>
      <c r="G17" s="4">
        <f t="shared" si="0"/>
        <v>7.863443037974684</v>
      </c>
      <c r="H17" s="6">
        <f t="shared" si="1"/>
        <v>217.5</v>
      </c>
    </row>
    <row r="18" spans="3:15" x14ac:dyDescent="0.15">
      <c r="C18" s="4">
        <v>66.969700000000003</v>
      </c>
      <c r="D18" s="5">
        <v>620</v>
      </c>
      <c r="E18" s="5">
        <v>-170</v>
      </c>
      <c r="G18" s="4">
        <f t="shared" si="0"/>
        <v>8.4771772151898741</v>
      </c>
      <c r="H18" s="6">
        <f t="shared" si="1"/>
        <v>225</v>
      </c>
    </row>
    <row r="19" spans="3:15" x14ac:dyDescent="0.15">
      <c r="C19" s="4">
        <v>71.818200000000004</v>
      </c>
      <c r="D19" s="5">
        <v>745</v>
      </c>
      <c r="E19" s="5">
        <v>-290</v>
      </c>
      <c r="G19" s="4">
        <f t="shared" si="0"/>
        <v>9.0909113924050651</v>
      </c>
      <c r="H19" s="6">
        <f t="shared" si="1"/>
        <v>227.5</v>
      </c>
    </row>
    <row r="20" spans="3:15" x14ac:dyDescent="0.15">
      <c r="C20" s="4">
        <v>77.2727</v>
      </c>
      <c r="D20" s="5">
        <v>905</v>
      </c>
      <c r="E20" s="5">
        <v>-455</v>
      </c>
      <c r="G20" s="4">
        <f t="shared" si="0"/>
        <v>9.7813544303797482</v>
      </c>
      <c r="H20" s="6">
        <f t="shared" si="1"/>
        <v>225</v>
      </c>
    </row>
    <row r="21" spans="3:15" x14ac:dyDescent="0.15">
      <c r="C21" s="4">
        <v>82.121200000000002</v>
      </c>
      <c r="D21" s="5">
        <v>1035</v>
      </c>
      <c r="E21" s="5">
        <v>-570</v>
      </c>
      <c r="G21" s="4">
        <f t="shared" si="0"/>
        <v>10.395088607594937</v>
      </c>
      <c r="H21" s="6">
        <f t="shared" si="1"/>
        <v>232.5</v>
      </c>
    </row>
    <row r="22" spans="3:15" x14ac:dyDescent="0.15">
      <c r="C22" s="4">
        <v>85.757599999999996</v>
      </c>
      <c r="D22" s="5">
        <v>1140</v>
      </c>
      <c r="E22" s="5">
        <v>-655</v>
      </c>
      <c r="G22" s="4">
        <f t="shared" si="0"/>
        <v>10.855392405063292</v>
      </c>
      <c r="H22" s="6">
        <f t="shared" si="1"/>
        <v>242.5</v>
      </c>
    </row>
    <row r="23" spans="3:15" x14ac:dyDescent="0.15">
      <c r="C23" s="4">
        <v>92.424199999999999</v>
      </c>
      <c r="D23" s="5">
        <v>1290</v>
      </c>
      <c r="E23" s="5">
        <v>-710</v>
      </c>
      <c r="G23" s="4">
        <f t="shared" si="0"/>
        <v>11.699265822784811</v>
      </c>
      <c r="H23" s="6">
        <f t="shared" si="1"/>
        <v>290</v>
      </c>
      <c r="J23" t="s">
        <v>10</v>
      </c>
      <c r="N23" s="12" t="s">
        <v>11</v>
      </c>
      <c r="O23" s="13"/>
    </row>
    <row r="24" spans="3:15" x14ac:dyDescent="0.15">
      <c r="C24" s="4">
        <v>98.181799999999996</v>
      </c>
      <c r="D24" s="5">
        <v>1420</v>
      </c>
      <c r="E24" s="5">
        <v>-705</v>
      </c>
      <c r="G24" s="4">
        <f t="shared" si="0"/>
        <v>12.42807594936709</v>
      </c>
      <c r="H24" s="6">
        <f t="shared" si="1"/>
        <v>357.5</v>
      </c>
      <c r="J24" s="5" t="s">
        <v>12</v>
      </c>
      <c r="K24" s="5" t="s">
        <v>8</v>
      </c>
      <c r="L24" s="5" t="s">
        <v>13</v>
      </c>
      <c r="N24" s="12" t="s">
        <v>14</v>
      </c>
      <c r="O24" s="13"/>
    </row>
    <row r="25" spans="3:15" x14ac:dyDescent="0.15">
      <c r="C25" s="4">
        <v>101.515</v>
      </c>
      <c r="D25" s="5">
        <v>1485</v>
      </c>
      <c r="E25" s="5">
        <v>-675</v>
      </c>
      <c r="G25" s="4">
        <f t="shared" si="0"/>
        <v>12.850000000000001</v>
      </c>
      <c r="H25" s="6">
        <f t="shared" si="1"/>
        <v>405</v>
      </c>
      <c r="J25" s="4">
        <v>40.909100000000002</v>
      </c>
      <c r="K25" s="4">
        <v>5.1783670886075956</v>
      </c>
      <c r="L25" s="6">
        <v>150</v>
      </c>
      <c r="N25" s="9" t="s">
        <v>15</v>
      </c>
      <c r="O25" s="3" t="s">
        <v>16</v>
      </c>
    </row>
    <row r="26" spans="3:15" x14ac:dyDescent="0.15">
      <c r="C26" s="4">
        <v>106.97</v>
      </c>
      <c r="D26" s="5">
        <v>1675</v>
      </c>
      <c r="E26" s="5">
        <v>-500</v>
      </c>
      <c r="G26" s="4">
        <f t="shared" si="0"/>
        <v>13.540506329113924</v>
      </c>
      <c r="H26" s="6">
        <f t="shared" si="1"/>
        <v>587.5</v>
      </c>
      <c r="J26" s="4">
        <v>47.878799999999998</v>
      </c>
      <c r="K26" s="4">
        <v>6.0606075949367089</v>
      </c>
      <c r="L26" s="6">
        <v>180</v>
      </c>
      <c r="N26" s="3" t="s">
        <v>25</v>
      </c>
      <c r="O26" s="3">
        <f>INDEX(LINEST(K25:K26,L25:L26),1,1)</f>
        <v>2.9408016877637107E-2</v>
      </c>
    </row>
    <row r="27" spans="3:15" x14ac:dyDescent="0.15">
      <c r="C27" s="4">
        <v>111.818</v>
      </c>
      <c r="D27" s="5">
        <v>1870</v>
      </c>
      <c r="E27" s="5">
        <v>-330</v>
      </c>
      <c r="G27" s="4">
        <f t="shared" si="0"/>
        <v>14.154177215189874</v>
      </c>
      <c r="H27" s="6">
        <f t="shared" si="1"/>
        <v>770</v>
      </c>
      <c r="N27" s="3" t="s">
        <v>26</v>
      </c>
      <c r="O27" s="3">
        <f>INDEX(LINEST(K25:K26,L25:L26),1,2)</f>
        <v>0.76716455696202956</v>
      </c>
    </row>
    <row r="28" spans="3:15" x14ac:dyDescent="0.15">
      <c r="C28" s="4">
        <v>116.06100000000001</v>
      </c>
      <c r="D28" s="5">
        <v>2050</v>
      </c>
      <c r="E28" s="5">
        <v>-185</v>
      </c>
      <c r="G28" s="4">
        <f t="shared" si="0"/>
        <v>14.691265822784812</v>
      </c>
      <c r="H28" s="6">
        <f t="shared" si="1"/>
        <v>932.5</v>
      </c>
    </row>
    <row r="29" spans="3:15" x14ac:dyDescent="0.15">
      <c r="C29" s="4">
        <v>118.485</v>
      </c>
      <c r="D29" s="5">
        <v>2175</v>
      </c>
      <c r="E29" s="5">
        <v>-85</v>
      </c>
      <c r="G29" s="4">
        <f t="shared" si="0"/>
        <v>14.998101265822786</v>
      </c>
      <c r="H29" s="6">
        <f t="shared" si="1"/>
        <v>1045</v>
      </c>
      <c r="J29" t="s">
        <v>17</v>
      </c>
      <c r="N29" s="12" t="s">
        <v>11</v>
      </c>
      <c r="O29" s="13"/>
    </row>
    <row r="30" spans="3:15" x14ac:dyDescent="0.15">
      <c r="C30" s="4">
        <v>120.60599999999999</v>
      </c>
      <c r="D30" s="5">
        <v>2305</v>
      </c>
      <c r="E30" s="5">
        <v>5</v>
      </c>
      <c r="G30" s="4">
        <f t="shared" si="0"/>
        <v>15.266582278481012</v>
      </c>
      <c r="H30" s="6">
        <f t="shared" si="1"/>
        <v>1155</v>
      </c>
      <c r="J30" s="5" t="s">
        <v>12</v>
      </c>
      <c r="K30" s="5" t="s">
        <v>8</v>
      </c>
      <c r="L30" s="5" t="s">
        <v>13</v>
      </c>
      <c r="N30" s="12" t="s">
        <v>14</v>
      </c>
      <c r="O30" s="13"/>
    </row>
    <row r="31" spans="3:15" x14ac:dyDescent="0.15">
      <c r="C31" s="4">
        <v>122.42400000000001</v>
      </c>
      <c r="D31" s="5">
        <v>2470</v>
      </c>
      <c r="E31" s="5">
        <v>115</v>
      </c>
      <c r="G31" s="4">
        <f t="shared" si="0"/>
        <v>15.496708860759496</v>
      </c>
      <c r="H31" s="6">
        <f t="shared" si="1"/>
        <v>1292.5</v>
      </c>
      <c r="J31" s="4">
        <v>47.878799999999998</v>
      </c>
      <c r="K31" s="4">
        <v>6.0606075949367089</v>
      </c>
      <c r="L31" s="5">
        <v>180</v>
      </c>
      <c r="N31" s="3" t="s">
        <v>15</v>
      </c>
      <c r="O31" s="3" t="s">
        <v>16</v>
      </c>
    </row>
    <row r="32" spans="3:15" x14ac:dyDescent="0.15">
      <c r="C32" s="4">
        <v>124.242</v>
      </c>
      <c r="D32" s="5">
        <v>2650</v>
      </c>
      <c r="E32" s="5">
        <v>240</v>
      </c>
      <c r="G32" s="4">
        <f t="shared" si="0"/>
        <v>15.726835443037976</v>
      </c>
      <c r="H32" s="6">
        <f t="shared" si="1"/>
        <v>1445</v>
      </c>
      <c r="J32" s="4">
        <v>52.7273</v>
      </c>
      <c r="K32" s="4">
        <v>6.6743417721518989</v>
      </c>
      <c r="L32" s="5">
        <v>192.5</v>
      </c>
      <c r="N32" s="3" t="s">
        <v>25</v>
      </c>
      <c r="O32" s="3">
        <f>INDEX(LINEST(K31:K32,L31:L32),1,1)</f>
        <v>4.9098734177215213E-2</v>
      </c>
    </row>
    <row r="33" spans="3:15" x14ac:dyDescent="0.15">
      <c r="C33" s="4">
        <v>125.758</v>
      </c>
      <c r="D33" s="5">
        <v>2835</v>
      </c>
      <c r="E33" s="5">
        <v>375</v>
      </c>
      <c r="G33" s="4">
        <f t="shared" si="0"/>
        <v>15.918734177215191</v>
      </c>
      <c r="H33" s="6">
        <f t="shared" si="1"/>
        <v>1605</v>
      </c>
      <c r="N33" s="3" t="s">
        <v>26</v>
      </c>
      <c r="O33" s="3">
        <f>INDEX(LINEST(K31:K32,L31:L32),1,2)</f>
        <v>-2.7771645569620294</v>
      </c>
    </row>
    <row r="34" spans="3:15" x14ac:dyDescent="0.15">
      <c r="C34" s="4">
        <v>126.97</v>
      </c>
      <c r="D34" s="5">
        <v>3080</v>
      </c>
      <c r="E34" s="5">
        <v>565</v>
      </c>
      <c r="G34" s="4">
        <f t="shared" si="0"/>
        <v>16.072151898734177</v>
      </c>
      <c r="H34" s="6">
        <f t="shared" si="1"/>
        <v>1822.5</v>
      </c>
    </row>
    <row r="35" spans="3:15" x14ac:dyDescent="0.15">
      <c r="C35" s="4">
        <v>127.57599999999999</v>
      </c>
      <c r="D35" s="5">
        <v>3580</v>
      </c>
      <c r="E35" s="5">
        <v>940</v>
      </c>
      <c r="G35" s="4">
        <f t="shared" si="0"/>
        <v>16.148860759493672</v>
      </c>
      <c r="H35" s="6">
        <f t="shared" si="1"/>
        <v>2260</v>
      </c>
    </row>
    <row r="36" spans="3:15" ht="14.25" thickBot="1" x14ac:dyDescent="0.2">
      <c r="C36" s="4">
        <v>119.09099999999999</v>
      </c>
      <c r="D36" s="5">
        <v>4280</v>
      </c>
      <c r="E36" s="5">
        <v>1495</v>
      </c>
      <c r="J36" t="s">
        <v>18</v>
      </c>
      <c r="N36" s="10" t="s">
        <v>19</v>
      </c>
    </row>
    <row r="37" spans="3:15" ht="14.25" thickBot="1" x14ac:dyDescent="0.2">
      <c r="C37" s="4">
        <v>33.030299999999997</v>
      </c>
      <c r="D37" s="5">
        <v>2950</v>
      </c>
      <c r="E37" s="5">
        <v>35</v>
      </c>
      <c r="J37" s="4">
        <f>C35/3</f>
        <v>42.525333333333329</v>
      </c>
      <c r="N37" s="11">
        <f>O26</f>
        <v>2.9408016877637107E-2</v>
      </c>
    </row>
    <row r="38" spans="3:15" x14ac:dyDescent="0.15">
      <c r="C38" s="4">
        <v>2.7272699999999999</v>
      </c>
      <c r="D38" s="5">
        <v>2210</v>
      </c>
      <c r="E38" s="5">
        <v>-90</v>
      </c>
    </row>
    <row r="39" spans="3:15" x14ac:dyDescent="0.15">
      <c r="C39" s="4">
        <v>0</v>
      </c>
      <c r="D39" s="5">
        <v>2155</v>
      </c>
      <c r="E39" s="5">
        <v>-110</v>
      </c>
    </row>
    <row r="43" spans="3:15" x14ac:dyDescent="0.15">
      <c r="G43">
        <v>0.12658227848101267</v>
      </c>
    </row>
    <row r="44" spans="3:15" x14ac:dyDescent="0.15">
      <c r="G44" t="s">
        <v>8</v>
      </c>
      <c r="H44" s="8" t="s">
        <v>27</v>
      </c>
    </row>
    <row r="45" spans="3:15" x14ac:dyDescent="0.15">
      <c r="G45" s="5">
        <v>0</v>
      </c>
      <c r="H45" s="5">
        <v>0</v>
      </c>
    </row>
    <row r="46" spans="3:15" x14ac:dyDescent="0.15">
      <c r="G46" s="4">
        <v>1.8028354430379747</v>
      </c>
      <c r="H46" s="5">
        <v>20</v>
      </c>
    </row>
    <row r="47" spans="3:15" x14ac:dyDescent="0.15">
      <c r="G47" s="4">
        <v>2.2247848101265824</v>
      </c>
      <c r="H47" s="5">
        <v>30</v>
      </c>
    </row>
    <row r="48" spans="3:15" x14ac:dyDescent="0.15">
      <c r="G48" s="4">
        <v>2.5700000000000003</v>
      </c>
      <c r="H48" s="5">
        <v>35</v>
      </c>
    </row>
    <row r="49" spans="7:15" x14ac:dyDescent="0.15">
      <c r="G49" s="4">
        <v>3.4138860759493674</v>
      </c>
      <c r="H49" s="5">
        <v>75</v>
      </c>
    </row>
    <row r="50" spans="7:15" x14ac:dyDescent="0.15">
      <c r="G50" s="4">
        <v>4.1426962025316456</v>
      </c>
      <c r="H50" s="5">
        <v>120</v>
      </c>
    </row>
    <row r="51" spans="7:15" x14ac:dyDescent="0.15">
      <c r="G51" s="4">
        <v>4.6413544303797467</v>
      </c>
      <c r="H51" s="5">
        <v>155</v>
      </c>
    </row>
    <row r="52" spans="7:15" x14ac:dyDescent="0.15">
      <c r="G52" s="4">
        <v>5.1783670886075956</v>
      </c>
      <c r="H52" s="5">
        <v>200</v>
      </c>
    </row>
    <row r="53" spans="7:15" x14ac:dyDescent="0.15">
      <c r="G53" s="4">
        <v>6.0606075949367089</v>
      </c>
      <c r="H53" s="5">
        <v>285</v>
      </c>
    </row>
    <row r="54" spans="7:15" x14ac:dyDescent="0.15">
      <c r="G54" s="4">
        <v>6.6743417721518989</v>
      </c>
      <c r="H54" s="5">
        <v>350</v>
      </c>
    </row>
    <row r="55" spans="7:15" x14ac:dyDescent="0.15">
      <c r="G55" s="4">
        <v>7.2497088607594939</v>
      </c>
      <c r="H55" s="5">
        <v>425</v>
      </c>
    </row>
    <row r="56" spans="7:15" x14ac:dyDescent="0.15">
      <c r="G56" s="4">
        <v>7.863443037974684</v>
      </c>
      <c r="H56" s="5">
        <v>510</v>
      </c>
    </row>
    <row r="57" spans="7:15" x14ac:dyDescent="0.15">
      <c r="G57" s="4">
        <v>8.4771772151898741</v>
      </c>
      <c r="H57" s="5">
        <v>620</v>
      </c>
    </row>
    <row r="58" spans="7:15" x14ac:dyDescent="0.15">
      <c r="G58" s="4">
        <v>9.0909113924050651</v>
      </c>
      <c r="H58" s="5">
        <v>745</v>
      </c>
    </row>
    <row r="59" spans="7:15" x14ac:dyDescent="0.15">
      <c r="G59" s="4">
        <v>9.7813544303797482</v>
      </c>
      <c r="H59" s="5">
        <v>905</v>
      </c>
    </row>
    <row r="60" spans="7:15" x14ac:dyDescent="0.15">
      <c r="G60" s="4">
        <v>10.395088607594937</v>
      </c>
      <c r="H60" s="5">
        <v>1035</v>
      </c>
    </row>
    <row r="61" spans="7:15" x14ac:dyDescent="0.15">
      <c r="G61" s="4">
        <v>10.855392405063292</v>
      </c>
      <c r="H61" s="5">
        <v>1140</v>
      </c>
    </row>
    <row r="62" spans="7:15" x14ac:dyDescent="0.15">
      <c r="G62" s="4">
        <v>11.699265822784811</v>
      </c>
      <c r="H62" s="5">
        <v>1290</v>
      </c>
      <c r="J62" t="s">
        <v>10</v>
      </c>
      <c r="N62" s="12" t="s">
        <v>11</v>
      </c>
      <c r="O62" s="13"/>
    </row>
    <row r="63" spans="7:15" x14ac:dyDescent="0.15">
      <c r="G63" s="4">
        <v>12.42807594936709</v>
      </c>
      <c r="H63" s="5">
        <v>1420</v>
      </c>
      <c r="J63" s="5" t="s">
        <v>12</v>
      </c>
      <c r="K63" s="5" t="s">
        <v>8</v>
      </c>
      <c r="L63" s="5" t="s">
        <v>32</v>
      </c>
      <c r="N63" s="12" t="s">
        <v>14</v>
      </c>
      <c r="O63" s="13"/>
    </row>
    <row r="64" spans="7:15" x14ac:dyDescent="0.15">
      <c r="G64" s="4">
        <v>12.850000000000001</v>
      </c>
      <c r="H64" s="5">
        <v>1485</v>
      </c>
      <c r="J64" s="4">
        <v>40.909100000000002</v>
      </c>
      <c r="K64" s="4">
        <v>5.1783670886075956</v>
      </c>
      <c r="L64" s="6">
        <v>200</v>
      </c>
      <c r="N64" s="9" t="s">
        <v>15</v>
      </c>
      <c r="O64" s="3" t="s">
        <v>16</v>
      </c>
    </row>
    <row r="65" spans="7:15" x14ac:dyDescent="0.15">
      <c r="G65" s="4">
        <v>13.540506329113924</v>
      </c>
      <c r="H65" s="5">
        <v>1675</v>
      </c>
      <c r="J65" s="4">
        <v>47.878799999999998</v>
      </c>
      <c r="K65" s="4">
        <v>6.0606075949367089</v>
      </c>
      <c r="L65" s="6">
        <v>285</v>
      </c>
      <c r="N65" s="3" t="s">
        <v>25</v>
      </c>
      <c r="O65" s="3">
        <f>INDEX(LINEST(K64:K65,L64:L65),1,1)</f>
        <v>1.0379300074460154E-2</v>
      </c>
    </row>
    <row r="66" spans="7:15" x14ac:dyDescent="0.15">
      <c r="G66" s="4">
        <v>14.154177215189874</v>
      </c>
      <c r="H66" s="5">
        <v>1870</v>
      </c>
      <c r="N66" s="3" t="s">
        <v>26</v>
      </c>
      <c r="O66" s="3">
        <f>INDEX(LINEST(K64:K65,L64:L65),1,2)</f>
        <v>3.1025070737155649</v>
      </c>
    </row>
    <row r="67" spans="7:15" x14ac:dyDescent="0.15">
      <c r="G67" s="4">
        <v>14.691265822784812</v>
      </c>
      <c r="H67" s="5">
        <v>2050</v>
      </c>
    </row>
    <row r="68" spans="7:15" x14ac:dyDescent="0.15">
      <c r="G68" s="4">
        <v>14.998101265822786</v>
      </c>
      <c r="H68" s="5">
        <v>2175</v>
      </c>
      <c r="J68" t="s">
        <v>17</v>
      </c>
      <c r="N68" s="12" t="s">
        <v>11</v>
      </c>
      <c r="O68" s="13"/>
    </row>
    <row r="69" spans="7:15" x14ac:dyDescent="0.15">
      <c r="G69" s="4">
        <v>15.266582278481012</v>
      </c>
      <c r="H69" s="5">
        <v>2305</v>
      </c>
      <c r="J69" s="5" t="s">
        <v>12</v>
      </c>
      <c r="K69" s="5" t="s">
        <v>8</v>
      </c>
      <c r="L69" s="5" t="s">
        <v>33</v>
      </c>
      <c r="N69" s="12" t="s">
        <v>14</v>
      </c>
      <c r="O69" s="13"/>
    </row>
    <row r="70" spans="7:15" x14ac:dyDescent="0.15">
      <c r="G70" s="4">
        <v>15.496708860759496</v>
      </c>
      <c r="H70" s="5">
        <v>2470</v>
      </c>
      <c r="J70" s="4">
        <v>47.878799999999998</v>
      </c>
      <c r="K70" s="4">
        <v>6.0606075949367089</v>
      </c>
      <c r="L70" s="5">
        <v>285</v>
      </c>
      <c r="N70" s="3" t="s">
        <v>15</v>
      </c>
      <c r="O70" s="3" t="s">
        <v>16</v>
      </c>
    </row>
    <row r="71" spans="7:15" x14ac:dyDescent="0.15">
      <c r="G71" s="4">
        <v>15.726835443037976</v>
      </c>
      <c r="H71" s="5">
        <v>2650</v>
      </c>
      <c r="J71" s="4">
        <v>52.7273</v>
      </c>
      <c r="K71" s="4">
        <v>6.6743417721518989</v>
      </c>
      <c r="L71" s="5">
        <v>350</v>
      </c>
      <c r="N71" s="3" t="s">
        <v>25</v>
      </c>
      <c r="O71" s="3">
        <f>INDEX(LINEST(K70:K71,L70:L71),1,1)</f>
        <v>9.4420642648490767E-3</v>
      </c>
    </row>
    <row r="72" spans="7:15" x14ac:dyDescent="0.15">
      <c r="G72" s="4">
        <v>15.918734177215191</v>
      </c>
      <c r="H72" s="5">
        <v>2835</v>
      </c>
      <c r="N72" s="3" t="s">
        <v>26</v>
      </c>
      <c r="O72" s="3">
        <f>INDEX(LINEST(K70:K71,L70:L71),1,2)</f>
        <v>3.3696192794547217</v>
      </c>
    </row>
    <row r="73" spans="7:15" x14ac:dyDescent="0.15">
      <c r="G73" s="4">
        <v>16.072151898734177</v>
      </c>
      <c r="H73" s="5">
        <v>3080</v>
      </c>
    </row>
    <row r="74" spans="7:15" x14ac:dyDescent="0.15">
      <c r="G74" s="4">
        <v>16.148860759493672</v>
      </c>
      <c r="H74" s="5">
        <v>3580</v>
      </c>
    </row>
    <row r="75" spans="7:15" ht="14.25" thickBot="1" x14ac:dyDescent="0.2">
      <c r="J75" t="s">
        <v>18</v>
      </c>
      <c r="N75" s="10" t="s">
        <v>19</v>
      </c>
    </row>
    <row r="76" spans="7:15" ht="14.25" thickBot="1" x14ac:dyDescent="0.2">
      <c r="J76" s="4">
        <f>C35/3</f>
        <v>42.525333333333329</v>
      </c>
      <c r="N76" s="11">
        <f>O65</f>
        <v>1.0379300074460154E-2</v>
      </c>
    </row>
  </sheetData>
  <mergeCells count="9">
    <mergeCell ref="N62:O62"/>
    <mergeCell ref="N63:O63"/>
    <mergeCell ref="N68:O68"/>
    <mergeCell ref="N69:O69"/>
    <mergeCell ref="C2:E2"/>
    <mergeCell ref="N23:O23"/>
    <mergeCell ref="N24:O24"/>
    <mergeCell ref="N29:O29"/>
    <mergeCell ref="N30:O30"/>
  </mergeCells>
  <phoneticPr fontId="1"/>
  <pageMargins left="0.7" right="0.7" top="0.75" bottom="0.75" header="0.3" footer="0.3"/>
  <ignoredErrors>
    <ignoredError sqref="H6:H3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63"/>
  <sheetViews>
    <sheetView topLeftCell="A18" workbookViewId="0">
      <selection activeCell="J23" sqref="J23:O38"/>
    </sheetView>
  </sheetViews>
  <sheetFormatPr defaultRowHeight="13.5" x14ac:dyDescent="0.15"/>
  <sheetData>
    <row r="2" spans="3:8" x14ac:dyDescent="0.15">
      <c r="C2" s="14" t="s">
        <v>29</v>
      </c>
      <c r="D2" s="14"/>
      <c r="E2" s="14"/>
    </row>
    <row r="3" spans="3:8" x14ac:dyDescent="0.15">
      <c r="C3" s="1"/>
    </row>
    <row r="4" spans="3:8" x14ac:dyDescent="0.15">
      <c r="C4" s="2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3:8" ht="15.75" x14ac:dyDescent="0.15">
      <c r="C5" s="2" t="s">
        <v>3</v>
      </c>
      <c r="D5" s="7" t="s">
        <v>4</v>
      </c>
      <c r="E5" s="7" t="s">
        <v>4</v>
      </c>
      <c r="G5" t="s">
        <v>8</v>
      </c>
      <c r="H5" t="s">
        <v>9</v>
      </c>
    </row>
    <row r="6" spans="3:8" x14ac:dyDescent="0.15">
      <c r="C6" s="4">
        <v>0</v>
      </c>
      <c r="D6" s="5">
        <v>0</v>
      </c>
      <c r="E6" s="5">
        <v>5</v>
      </c>
      <c r="G6" s="4">
        <f>$G$4*C6</f>
        <v>0</v>
      </c>
      <c r="H6" s="6">
        <f>AVERAGE(D6:E6)</f>
        <v>2.5</v>
      </c>
    </row>
    <row r="7" spans="3:8" x14ac:dyDescent="0.15">
      <c r="C7" s="4">
        <v>10.9091</v>
      </c>
      <c r="D7" s="5">
        <v>75</v>
      </c>
      <c r="E7" s="5">
        <v>20</v>
      </c>
      <c r="G7" s="4">
        <f t="shared" ref="G7:G56" si="0">$G$4*C7</f>
        <v>1.3808987341772154</v>
      </c>
      <c r="H7" s="6">
        <f t="shared" ref="H7:H56" si="1">AVERAGE(D7:E7)</f>
        <v>47.5</v>
      </c>
    </row>
    <row r="8" spans="3:8" x14ac:dyDescent="0.15">
      <c r="C8" s="4">
        <v>13.6364</v>
      </c>
      <c r="D8" s="5">
        <v>85</v>
      </c>
      <c r="E8" s="5">
        <v>30</v>
      </c>
      <c r="G8" s="4">
        <f t="shared" si="0"/>
        <v>1.726126582278481</v>
      </c>
      <c r="H8" s="6">
        <f t="shared" si="1"/>
        <v>57.5</v>
      </c>
    </row>
    <row r="9" spans="3:8" x14ac:dyDescent="0.15">
      <c r="C9" s="4">
        <v>15.7576</v>
      </c>
      <c r="D9" s="5">
        <v>90</v>
      </c>
      <c r="E9" s="5">
        <v>40</v>
      </c>
      <c r="G9" s="4">
        <f t="shared" si="0"/>
        <v>1.9946329113924053</v>
      </c>
      <c r="H9" s="6">
        <f t="shared" si="1"/>
        <v>65</v>
      </c>
    </row>
    <row r="10" spans="3:8" x14ac:dyDescent="0.15">
      <c r="C10" s="4">
        <v>22.424199999999999</v>
      </c>
      <c r="D10" s="5">
        <v>105</v>
      </c>
      <c r="E10" s="5">
        <v>105</v>
      </c>
      <c r="G10" s="4">
        <f t="shared" si="0"/>
        <v>2.8385063291139243</v>
      </c>
      <c r="H10" s="6">
        <f t="shared" si="1"/>
        <v>105</v>
      </c>
    </row>
    <row r="11" spans="3:8" x14ac:dyDescent="0.15">
      <c r="C11" s="4">
        <v>28.181799999999999</v>
      </c>
      <c r="D11" s="5">
        <v>110</v>
      </c>
      <c r="E11" s="5">
        <v>160</v>
      </c>
      <c r="G11" s="4">
        <f t="shared" si="0"/>
        <v>3.5673164556962025</v>
      </c>
      <c r="H11" s="6">
        <f t="shared" si="1"/>
        <v>135</v>
      </c>
    </row>
    <row r="12" spans="3:8" x14ac:dyDescent="0.15">
      <c r="C12" s="4">
        <v>32.7273</v>
      </c>
      <c r="D12" s="5">
        <v>120</v>
      </c>
      <c r="E12" s="5">
        <v>200</v>
      </c>
      <c r="G12" s="4">
        <f t="shared" si="0"/>
        <v>4.1426962025316456</v>
      </c>
      <c r="H12" s="6">
        <f t="shared" si="1"/>
        <v>160</v>
      </c>
    </row>
    <row r="13" spans="3:8" x14ac:dyDescent="0.15">
      <c r="C13" s="4">
        <v>40.302999999999997</v>
      </c>
      <c r="D13" s="5">
        <v>135</v>
      </c>
      <c r="E13" s="5">
        <v>260</v>
      </c>
      <c r="G13" s="4">
        <f t="shared" si="0"/>
        <v>5.1016455696202527</v>
      </c>
      <c r="H13" s="6">
        <f t="shared" si="1"/>
        <v>197.5</v>
      </c>
    </row>
    <row r="14" spans="3:8" x14ac:dyDescent="0.15">
      <c r="C14" s="4">
        <v>45.757599999999996</v>
      </c>
      <c r="D14" s="5">
        <v>145</v>
      </c>
      <c r="E14" s="5">
        <v>300</v>
      </c>
      <c r="G14" s="4">
        <f t="shared" si="0"/>
        <v>5.7921012658227848</v>
      </c>
      <c r="H14" s="6">
        <f t="shared" si="1"/>
        <v>222.5</v>
      </c>
    </row>
    <row r="15" spans="3:8" x14ac:dyDescent="0.15">
      <c r="C15" s="4">
        <v>51.2121</v>
      </c>
      <c r="D15" s="5">
        <v>155</v>
      </c>
      <c r="E15" s="5">
        <v>345</v>
      </c>
      <c r="G15" s="4">
        <f t="shared" si="0"/>
        <v>6.4825443037974688</v>
      </c>
      <c r="H15" s="6">
        <f t="shared" si="1"/>
        <v>250</v>
      </c>
    </row>
    <row r="16" spans="3:8" x14ac:dyDescent="0.15">
      <c r="C16" s="4">
        <v>55.757599999999996</v>
      </c>
      <c r="D16" s="5">
        <v>160</v>
      </c>
      <c r="E16" s="5">
        <v>385</v>
      </c>
      <c r="G16" s="4">
        <f t="shared" si="0"/>
        <v>7.0579240506329111</v>
      </c>
      <c r="H16" s="6">
        <f t="shared" si="1"/>
        <v>272.5</v>
      </c>
    </row>
    <row r="17" spans="3:15" x14ac:dyDescent="0.15">
      <c r="C17" s="4">
        <v>60</v>
      </c>
      <c r="D17" s="5">
        <v>170</v>
      </c>
      <c r="E17" s="5">
        <v>420</v>
      </c>
      <c r="G17" s="4">
        <f t="shared" si="0"/>
        <v>7.59493670886076</v>
      </c>
      <c r="H17" s="6">
        <f t="shared" si="1"/>
        <v>295</v>
      </c>
    </row>
    <row r="18" spans="3:15" x14ac:dyDescent="0.15">
      <c r="C18" s="4">
        <v>64.242400000000004</v>
      </c>
      <c r="D18" s="5">
        <v>175</v>
      </c>
      <c r="E18" s="5">
        <v>460</v>
      </c>
      <c r="G18" s="4">
        <f t="shared" si="0"/>
        <v>8.1319493670886089</v>
      </c>
      <c r="H18" s="6">
        <f t="shared" si="1"/>
        <v>317.5</v>
      </c>
    </row>
    <row r="19" spans="3:15" x14ac:dyDescent="0.15">
      <c r="C19" s="4">
        <v>69.090900000000005</v>
      </c>
      <c r="D19" s="5">
        <v>185</v>
      </c>
      <c r="E19" s="5">
        <v>500</v>
      </c>
      <c r="G19" s="4">
        <f t="shared" si="0"/>
        <v>8.7456835443037981</v>
      </c>
      <c r="H19" s="6">
        <f t="shared" si="1"/>
        <v>342.5</v>
      </c>
    </row>
    <row r="20" spans="3:15" x14ac:dyDescent="0.15">
      <c r="C20" s="4">
        <v>73.636399999999995</v>
      </c>
      <c r="D20" s="5">
        <v>190</v>
      </c>
      <c r="E20" s="5">
        <v>540</v>
      </c>
      <c r="G20" s="4">
        <f t="shared" si="0"/>
        <v>9.3210632911392413</v>
      </c>
      <c r="H20" s="6">
        <f t="shared" si="1"/>
        <v>365</v>
      </c>
    </row>
    <row r="21" spans="3:15" x14ac:dyDescent="0.15">
      <c r="C21" s="4">
        <v>78.484800000000007</v>
      </c>
      <c r="D21" s="5">
        <v>195</v>
      </c>
      <c r="E21" s="5">
        <v>585</v>
      </c>
      <c r="G21" s="4">
        <f t="shared" si="0"/>
        <v>9.9347848101265832</v>
      </c>
      <c r="H21" s="6">
        <f t="shared" si="1"/>
        <v>390</v>
      </c>
    </row>
    <row r="22" spans="3:15" x14ac:dyDescent="0.15">
      <c r="C22" s="4">
        <v>83.333299999999994</v>
      </c>
      <c r="D22" s="5">
        <v>205</v>
      </c>
      <c r="E22" s="5">
        <v>625</v>
      </c>
      <c r="G22" s="4">
        <f t="shared" si="0"/>
        <v>10.548518987341772</v>
      </c>
      <c r="H22" s="6">
        <f t="shared" si="1"/>
        <v>415</v>
      </c>
    </row>
    <row r="23" spans="3:15" x14ac:dyDescent="0.15">
      <c r="C23" s="4">
        <v>88.181799999999996</v>
      </c>
      <c r="D23" s="5">
        <v>215</v>
      </c>
      <c r="E23" s="5">
        <v>665</v>
      </c>
      <c r="G23" s="4">
        <f t="shared" si="0"/>
        <v>11.162253164556962</v>
      </c>
      <c r="H23" s="6">
        <f t="shared" si="1"/>
        <v>440</v>
      </c>
      <c r="J23" t="s">
        <v>10</v>
      </c>
      <c r="N23" s="12" t="s">
        <v>11</v>
      </c>
      <c r="O23" s="13"/>
    </row>
    <row r="24" spans="3:15" x14ac:dyDescent="0.15">
      <c r="C24" s="4">
        <v>92.424199999999999</v>
      </c>
      <c r="D24" s="5">
        <v>225</v>
      </c>
      <c r="E24" s="5">
        <v>705</v>
      </c>
      <c r="G24" s="4">
        <f t="shared" si="0"/>
        <v>11.699265822784811</v>
      </c>
      <c r="H24" s="6">
        <f t="shared" si="1"/>
        <v>465</v>
      </c>
      <c r="J24" s="5" t="s">
        <v>12</v>
      </c>
      <c r="K24" s="5" t="s">
        <v>8</v>
      </c>
      <c r="L24" s="5" t="s">
        <v>13</v>
      </c>
      <c r="N24" s="12" t="s">
        <v>14</v>
      </c>
      <c r="O24" s="13"/>
    </row>
    <row r="25" spans="3:15" x14ac:dyDescent="0.15">
      <c r="C25" s="4">
        <v>99.090900000000005</v>
      </c>
      <c r="D25" s="5">
        <v>235</v>
      </c>
      <c r="E25" s="5">
        <v>765</v>
      </c>
      <c r="G25" s="4">
        <f t="shared" si="0"/>
        <v>12.543151898734179</v>
      </c>
      <c r="H25" s="6">
        <f t="shared" si="1"/>
        <v>500</v>
      </c>
      <c r="J25" s="4">
        <v>78.484800000000007</v>
      </c>
      <c r="K25" s="4">
        <v>9.9347848101265832</v>
      </c>
      <c r="L25" s="6">
        <v>390</v>
      </c>
      <c r="N25" s="9" t="s">
        <v>15</v>
      </c>
      <c r="O25" s="3" t="s">
        <v>16</v>
      </c>
    </row>
    <row r="26" spans="3:15" x14ac:dyDescent="0.15">
      <c r="C26" s="4">
        <v>103.333</v>
      </c>
      <c r="D26" s="5">
        <v>245</v>
      </c>
      <c r="E26" s="5">
        <v>805</v>
      </c>
      <c r="G26" s="4">
        <f t="shared" si="0"/>
        <v>13.080126582278481</v>
      </c>
      <c r="H26" s="6">
        <f t="shared" si="1"/>
        <v>525</v>
      </c>
      <c r="J26" s="4">
        <v>83.333299999999994</v>
      </c>
      <c r="K26" s="4">
        <v>10.548518987341772</v>
      </c>
      <c r="L26" s="6">
        <v>415</v>
      </c>
      <c r="N26" s="3" t="s">
        <v>25</v>
      </c>
      <c r="O26" s="3">
        <f>INDEX(LINEST(K25:K26,L25:L26),1,1)</f>
        <v>2.4549367088607572E-2</v>
      </c>
    </row>
    <row r="27" spans="3:15" x14ac:dyDescent="0.15">
      <c r="C27" s="4">
        <v>110</v>
      </c>
      <c r="D27" s="5">
        <v>255</v>
      </c>
      <c r="E27" s="5">
        <v>865</v>
      </c>
      <c r="G27" s="4">
        <f t="shared" si="0"/>
        <v>13.924050632911394</v>
      </c>
      <c r="H27" s="6">
        <f t="shared" si="1"/>
        <v>560</v>
      </c>
      <c r="N27" s="3" t="s">
        <v>26</v>
      </c>
      <c r="O27" s="3">
        <f>INDEX(LINEST(K25:K26,L25:L26),1,2)</f>
        <v>0.36053164556962969</v>
      </c>
    </row>
    <row r="28" spans="3:15" x14ac:dyDescent="0.15">
      <c r="C28" s="4">
        <v>114.242</v>
      </c>
      <c r="D28" s="5">
        <v>265</v>
      </c>
      <c r="E28" s="5">
        <v>905</v>
      </c>
      <c r="G28" s="4">
        <f t="shared" si="0"/>
        <v>14.461012658227849</v>
      </c>
      <c r="H28" s="6">
        <f t="shared" si="1"/>
        <v>585</v>
      </c>
    </row>
    <row r="29" spans="3:15" x14ac:dyDescent="0.15">
      <c r="C29" s="4">
        <v>118.485</v>
      </c>
      <c r="D29" s="5">
        <v>270</v>
      </c>
      <c r="E29" s="5">
        <v>945</v>
      </c>
      <c r="G29" s="4">
        <f t="shared" si="0"/>
        <v>14.998101265822786</v>
      </c>
      <c r="H29" s="6">
        <f t="shared" si="1"/>
        <v>607.5</v>
      </c>
      <c r="J29" t="s">
        <v>17</v>
      </c>
      <c r="N29" s="12" t="s">
        <v>11</v>
      </c>
      <c r="O29" s="13"/>
    </row>
    <row r="30" spans="3:15" x14ac:dyDescent="0.15">
      <c r="C30" s="4">
        <v>122.727</v>
      </c>
      <c r="D30" s="5">
        <v>280</v>
      </c>
      <c r="E30" s="5">
        <v>990</v>
      </c>
      <c r="G30" s="4">
        <f t="shared" si="0"/>
        <v>15.535063291139242</v>
      </c>
      <c r="H30" s="6">
        <f t="shared" si="1"/>
        <v>635</v>
      </c>
      <c r="J30" s="5" t="s">
        <v>12</v>
      </c>
      <c r="K30" s="5" t="s">
        <v>8</v>
      </c>
      <c r="L30" s="5" t="s">
        <v>13</v>
      </c>
      <c r="N30" s="12" t="s">
        <v>14</v>
      </c>
      <c r="O30" s="13"/>
    </row>
    <row r="31" spans="3:15" x14ac:dyDescent="0.15">
      <c r="C31" s="4">
        <v>129.39400000000001</v>
      </c>
      <c r="D31" s="5">
        <v>290</v>
      </c>
      <c r="E31" s="5">
        <v>1065</v>
      </c>
      <c r="G31" s="4">
        <f t="shared" si="0"/>
        <v>16.378987341772152</v>
      </c>
      <c r="H31" s="6">
        <f t="shared" si="1"/>
        <v>677.5</v>
      </c>
      <c r="J31" s="4">
        <v>45.757599999999996</v>
      </c>
      <c r="K31" s="4">
        <v>5.7921012658227848</v>
      </c>
      <c r="L31" s="5">
        <v>222.5</v>
      </c>
      <c r="N31" s="3" t="s">
        <v>15</v>
      </c>
      <c r="O31" s="3" t="s">
        <v>16</v>
      </c>
    </row>
    <row r="32" spans="3:15" x14ac:dyDescent="0.15">
      <c r="C32" s="4">
        <v>133.333</v>
      </c>
      <c r="D32" s="5">
        <v>290</v>
      </c>
      <c r="E32" s="5">
        <v>1115</v>
      </c>
      <c r="G32" s="4">
        <f t="shared" si="0"/>
        <v>16.87759493670886</v>
      </c>
      <c r="H32" s="6">
        <f t="shared" si="1"/>
        <v>702.5</v>
      </c>
      <c r="J32" s="4">
        <v>51.2121</v>
      </c>
      <c r="K32" s="4">
        <v>6.4825443037974688</v>
      </c>
      <c r="L32" s="5">
        <v>250</v>
      </c>
      <c r="N32" s="3" t="s">
        <v>25</v>
      </c>
      <c r="O32" s="3">
        <f>INDEX(LINEST(K31:K32,L31:L32),1,1)</f>
        <v>2.5107019562715781E-2</v>
      </c>
    </row>
    <row r="33" spans="3:15" x14ac:dyDescent="0.15">
      <c r="C33" s="4">
        <v>140</v>
      </c>
      <c r="D33" s="5">
        <v>300</v>
      </c>
      <c r="E33" s="5">
        <v>1190</v>
      </c>
      <c r="G33" s="4">
        <f t="shared" si="0"/>
        <v>17.721518987341774</v>
      </c>
      <c r="H33" s="6">
        <f t="shared" si="1"/>
        <v>745</v>
      </c>
      <c r="N33" s="3" t="s">
        <v>26</v>
      </c>
      <c r="O33" s="3">
        <f>INDEX(LINEST(K31:K32,L31:L32),1,2)</f>
        <v>0.20578941311852361</v>
      </c>
    </row>
    <row r="34" spans="3:15" x14ac:dyDescent="0.15">
      <c r="C34" s="4">
        <v>144.24199999999999</v>
      </c>
      <c r="D34" s="5">
        <v>305</v>
      </c>
      <c r="E34" s="5">
        <v>1240</v>
      </c>
      <c r="G34" s="4">
        <f t="shared" si="0"/>
        <v>18.258481012658226</v>
      </c>
      <c r="H34" s="6">
        <f t="shared" si="1"/>
        <v>772.5</v>
      </c>
    </row>
    <row r="35" spans="3:15" x14ac:dyDescent="0.15">
      <c r="C35" s="4">
        <v>149.09100000000001</v>
      </c>
      <c r="D35" s="5">
        <v>310</v>
      </c>
      <c r="E35" s="5">
        <v>1295</v>
      </c>
      <c r="G35" s="4">
        <f t="shared" si="0"/>
        <v>18.87227848101266</v>
      </c>
      <c r="H35" s="6">
        <f t="shared" si="1"/>
        <v>802.5</v>
      </c>
    </row>
    <row r="36" spans="3:15" ht="14.25" thickBot="1" x14ac:dyDescent="0.2">
      <c r="C36" s="4">
        <v>153.93899999999999</v>
      </c>
      <c r="D36" s="5">
        <v>325</v>
      </c>
      <c r="E36" s="5">
        <v>1350</v>
      </c>
      <c r="G36" s="4">
        <f t="shared" si="0"/>
        <v>19.485949367088608</v>
      </c>
      <c r="H36" s="6">
        <f t="shared" si="1"/>
        <v>837.5</v>
      </c>
      <c r="J36" t="s">
        <v>18</v>
      </c>
      <c r="N36" s="10" t="s">
        <v>19</v>
      </c>
    </row>
    <row r="37" spans="3:15" ht="14.25" thickBot="1" x14ac:dyDescent="0.2">
      <c r="C37" s="4">
        <v>158.78800000000001</v>
      </c>
      <c r="D37" s="5">
        <v>340</v>
      </c>
      <c r="E37" s="5">
        <v>1400</v>
      </c>
      <c r="G37" s="4">
        <f t="shared" si="0"/>
        <v>20.099746835443042</v>
      </c>
      <c r="H37" s="6">
        <f t="shared" si="1"/>
        <v>870</v>
      </c>
      <c r="J37" s="4">
        <f>C56/3</f>
        <v>80.302999999999997</v>
      </c>
      <c r="N37" s="11">
        <f>O26</f>
        <v>2.4549367088607572E-2</v>
      </c>
    </row>
    <row r="38" spans="3:15" x14ac:dyDescent="0.15">
      <c r="C38" s="4">
        <v>163.636</v>
      </c>
      <c r="D38" s="5">
        <v>350</v>
      </c>
      <c r="E38" s="5">
        <v>1450</v>
      </c>
      <c r="G38" s="4">
        <f t="shared" si="0"/>
        <v>20.713417721518987</v>
      </c>
      <c r="H38" s="6">
        <f t="shared" si="1"/>
        <v>900</v>
      </c>
    </row>
    <row r="39" spans="3:15" x14ac:dyDescent="0.15">
      <c r="C39" s="4">
        <v>168.78800000000001</v>
      </c>
      <c r="D39" s="5">
        <v>365</v>
      </c>
      <c r="E39" s="5">
        <v>1505</v>
      </c>
      <c r="G39" s="4">
        <f t="shared" si="0"/>
        <v>21.365569620253169</v>
      </c>
      <c r="H39" s="6">
        <f t="shared" si="1"/>
        <v>935</v>
      </c>
    </row>
    <row r="40" spans="3:15" x14ac:dyDescent="0.15">
      <c r="C40" s="4">
        <v>174.24199999999999</v>
      </c>
      <c r="D40" s="5">
        <v>385</v>
      </c>
      <c r="E40" s="5">
        <v>1565</v>
      </c>
      <c r="G40" s="4">
        <f t="shared" si="0"/>
        <v>22.055949367088608</v>
      </c>
      <c r="H40" s="6">
        <f t="shared" si="1"/>
        <v>975</v>
      </c>
    </row>
    <row r="41" spans="3:15" x14ac:dyDescent="0.15">
      <c r="C41" s="4">
        <v>179.697</v>
      </c>
      <c r="D41" s="5">
        <v>400</v>
      </c>
      <c r="E41" s="5">
        <v>1625</v>
      </c>
      <c r="G41" s="4">
        <f t="shared" si="0"/>
        <v>22.746455696202535</v>
      </c>
      <c r="H41" s="6">
        <f t="shared" si="1"/>
        <v>1012.5</v>
      </c>
    </row>
    <row r="42" spans="3:15" x14ac:dyDescent="0.15">
      <c r="C42" s="4">
        <v>184.84800000000001</v>
      </c>
      <c r="D42" s="5">
        <v>420</v>
      </c>
      <c r="E42" s="5">
        <v>1685</v>
      </c>
      <c r="G42" s="4">
        <f t="shared" si="0"/>
        <v>23.39848101265823</v>
      </c>
      <c r="H42" s="6">
        <f t="shared" si="1"/>
        <v>1052.5</v>
      </c>
    </row>
    <row r="43" spans="3:15" x14ac:dyDescent="0.15">
      <c r="C43" s="4">
        <v>190</v>
      </c>
      <c r="D43" s="5">
        <v>440</v>
      </c>
      <c r="E43" s="5">
        <v>1740</v>
      </c>
      <c r="G43" s="4">
        <f t="shared" si="0"/>
        <v>24.050632911392405</v>
      </c>
      <c r="H43" s="6">
        <f t="shared" si="1"/>
        <v>1090</v>
      </c>
    </row>
    <row r="44" spans="3:15" x14ac:dyDescent="0.15">
      <c r="C44" s="4">
        <v>195.15199999999999</v>
      </c>
      <c r="D44" s="5">
        <v>470</v>
      </c>
      <c r="E44" s="5">
        <v>1795</v>
      </c>
      <c r="G44" s="4">
        <f t="shared" si="0"/>
        <v>24.702784810126584</v>
      </c>
      <c r="H44" s="6">
        <f t="shared" si="1"/>
        <v>1132.5</v>
      </c>
    </row>
    <row r="45" spans="3:15" x14ac:dyDescent="0.15">
      <c r="C45" s="4">
        <v>200</v>
      </c>
      <c r="D45" s="5">
        <v>495</v>
      </c>
      <c r="E45" s="5">
        <v>1850</v>
      </c>
      <c r="G45" s="4">
        <f t="shared" si="0"/>
        <v>25.316455696202532</v>
      </c>
      <c r="H45" s="6">
        <f t="shared" si="1"/>
        <v>1172.5</v>
      </c>
    </row>
    <row r="46" spans="3:15" x14ac:dyDescent="0.15">
      <c r="C46" s="4">
        <v>204.84800000000001</v>
      </c>
      <c r="D46" s="5">
        <v>530</v>
      </c>
      <c r="E46" s="5">
        <v>1900</v>
      </c>
      <c r="G46" s="4">
        <f t="shared" si="0"/>
        <v>25.930126582278483</v>
      </c>
      <c r="H46" s="6">
        <f t="shared" si="1"/>
        <v>1215</v>
      </c>
    </row>
    <row r="47" spans="3:15" x14ac:dyDescent="0.15">
      <c r="C47" s="4">
        <v>209.697</v>
      </c>
      <c r="D47" s="5">
        <v>565</v>
      </c>
      <c r="E47" s="5">
        <v>1950</v>
      </c>
      <c r="G47" s="4">
        <f t="shared" si="0"/>
        <v>26.543924050632913</v>
      </c>
      <c r="H47" s="6">
        <f t="shared" si="1"/>
        <v>1257.5</v>
      </c>
    </row>
    <row r="48" spans="3:15" x14ac:dyDescent="0.15">
      <c r="C48" s="4">
        <v>214.24199999999999</v>
      </c>
      <c r="D48" s="5">
        <v>600</v>
      </c>
      <c r="E48" s="5">
        <v>2005</v>
      </c>
      <c r="G48" s="4">
        <f t="shared" si="0"/>
        <v>27.119240506329113</v>
      </c>
      <c r="H48" s="6">
        <f t="shared" si="1"/>
        <v>1302.5</v>
      </c>
    </row>
    <row r="49" spans="3:8" x14ac:dyDescent="0.15">
      <c r="C49" s="4">
        <v>218.78800000000001</v>
      </c>
      <c r="D49" s="5">
        <v>645</v>
      </c>
      <c r="E49" s="5">
        <v>2055</v>
      </c>
      <c r="G49" s="4">
        <f t="shared" si="0"/>
        <v>27.6946835443038</v>
      </c>
      <c r="H49" s="6">
        <f t="shared" si="1"/>
        <v>1350</v>
      </c>
    </row>
    <row r="50" spans="3:8" x14ac:dyDescent="0.15">
      <c r="C50" s="4">
        <v>223.03</v>
      </c>
      <c r="D50" s="5">
        <v>685</v>
      </c>
      <c r="E50" s="5">
        <v>2115</v>
      </c>
      <c r="G50" s="4">
        <f t="shared" si="0"/>
        <v>28.231645569620255</v>
      </c>
      <c r="H50" s="6">
        <f t="shared" si="1"/>
        <v>1400</v>
      </c>
    </row>
    <row r="51" spans="3:8" x14ac:dyDescent="0.15">
      <c r="C51" s="4">
        <v>227.273</v>
      </c>
      <c r="D51" s="5">
        <v>735</v>
      </c>
      <c r="E51" s="5">
        <v>2180</v>
      </c>
      <c r="G51" s="4">
        <f t="shared" si="0"/>
        <v>28.76873417721519</v>
      </c>
      <c r="H51" s="6">
        <f t="shared" si="1"/>
        <v>1457.5</v>
      </c>
    </row>
    <row r="52" spans="3:8" x14ac:dyDescent="0.15">
      <c r="C52" s="4">
        <v>230.90899999999999</v>
      </c>
      <c r="D52" s="5">
        <v>785</v>
      </c>
      <c r="E52" s="5">
        <v>2255</v>
      </c>
      <c r="G52" s="4">
        <f t="shared" si="0"/>
        <v>29.228987341772154</v>
      </c>
      <c r="H52" s="6">
        <f t="shared" si="1"/>
        <v>1520</v>
      </c>
    </row>
    <row r="53" spans="3:8" x14ac:dyDescent="0.15">
      <c r="C53" s="4">
        <v>234.54499999999999</v>
      </c>
      <c r="D53" s="5">
        <v>840</v>
      </c>
      <c r="E53" s="5">
        <v>2340</v>
      </c>
      <c r="G53" s="4">
        <f t="shared" si="0"/>
        <v>29.689240506329114</v>
      </c>
      <c r="H53" s="6">
        <f t="shared" si="1"/>
        <v>1590</v>
      </c>
    </row>
    <row r="54" spans="3:8" x14ac:dyDescent="0.15">
      <c r="C54" s="4">
        <v>237.57599999999999</v>
      </c>
      <c r="D54" s="5">
        <v>900</v>
      </c>
      <c r="E54" s="5">
        <v>2435</v>
      </c>
      <c r="G54" s="4">
        <f t="shared" si="0"/>
        <v>30.072911392405064</v>
      </c>
      <c r="H54" s="6">
        <f t="shared" si="1"/>
        <v>1667.5</v>
      </c>
    </row>
    <row r="55" spans="3:8" x14ac:dyDescent="0.15">
      <c r="C55" s="4">
        <v>239.697</v>
      </c>
      <c r="D55" s="5">
        <v>980</v>
      </c>
      <c r="E55" s="5">
        <v>2535</v>
      </c>
      <c r="G55" s="4">
        <f t="shared" si="0"/>
        <v>30.341392405063292</v>
      </c>
      <c r="H55" s="6">
        <f t="shared" si="1"/>
        <v>1757.5</v>
      </c>
    </row>
    <row r="56" spans="3:8" x14ac:dyDescent="0.15">
      <c r="C56" s="4">
        <v>240.90899999999999</v>
      </c>
      <c r="D56" s="5">
        <v>1095</v>
      </c>
      <c r="E56" s="5">
        <v>2640</v>
      </c>
      <c r="G56" s="4">
        <f t="shared" si="0"/>
        <v>30.49481012658228</v>
      </c>
      <c r="H56" s="6">
        <f t="shared" si="1"/>
        <v>1867.5</v>
      </c>
    </row>
    <row r="57" spans="3:8" x14ac:dyDescent="0.15">
      <c r="C57" s="4">
        <v>239.697</v>
      </c>
      <c r="D57" s="5">
        <v>1280</v>
      </c>
      <c r="E57" s="5">
        <v>2745</v>
      </c>
    </row>
    <row r="58" spans="3:8" x14ac:dyDescent="0.15">
      <c r="C58" s="4">
        <v>213.93899999999999</v>
      </c>
      <c r="D58" s="5">
        <v>2545</v>
      </c>
      <c r="E58" s="5">
        <v>2870</v>
      </c>
    </row>
    <row r="59" spans="3:8" x14ac:dyDescent="0.15">
      <c r="C59" s="4">
        <v>108.182</v>
      </c>
      <c r="D59" s="5">
        <v>7340</v>
      </c>
      <c r="E59" s="5">
        <v>1135</v>
      </c>
    </row>
    <row r="60" spans="3:8" x14ac:dyDescent="0.15">
      <c r="C60" s="4">
        <v>95.151499999999999</v>
      </c>
      <c r="D60" s="5">
        <v>8000</v>
      </c>
      <c r="E60" s="5">
        <v>925</v>
      </c>
    </row>
    <row r="61" spans="3:8" x14ac:dyDescent="0.15">
      <c r="C61" s="4">
        <v>4.5454499999999998</v>
      </c>
      <c r="D61" s="5">
        <v>6215</v>
      </c>
      <c r="E61" s="5">
        <v>-340</v>
      </c>
    </row>
    <row r="62" spans="3:8" x14ac:dyDescent="0.15">
      <c r="C62" s="4">
        <v>2.7272699999999999</v>
      </c>
      <c r="D62" s="5">
        <v>5805</v>
      </c>
      <c r="E62" s="5">
        <v>-405</v>
      </c>
    </row>
    <row r="63" spans="3:8" x14ac:dyDescent="0.15">
      <c r="C63" s="4">
        <v>0</v>
      </c>
      <c r="D63" s="5">
        <v>5030</v>
      </c>
      <c r="E63" s="5">
        <v>-435</v>
      </c>
    </row>
  </sheetData>
  <mergeCells count="5">
    <mergeCell ref="C2:E2"/>
    <mergeCell ref="N23:O23"/>
    <mergeCell ref="N24:O24"/>
    <mergeCell ref="N29:O29"/>
    <mergeCell ref="N30:O30"/>
  </mergeCells>
  <phoneticPr fontId="1"/>
  <pageMargins left="0.7" right="0.7" top="0.75" bottom="0.75" header="0.3" footer="0.3"/>
  <ignoredErrors>
    <ignoredError sqref="H6:H5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54"/>
  <sheetViews>
    <sheetView topLeftCell="A22" workbookViewId="0">
      <selection activeCell="J22" sqref="J22:O36"/>
    </sheetView>
  </sheetViews>
  <sheetFormatPr defaultRowHeight="13.5" x14ac:dyDescent="0.15"/>
  <sheetData>
    <row r="2" spans="3:8" x14ac:dyDescent="0.15">
      <c r="C2" s="14" t="s">
        <v>30</v>
      </c>
      <c r="D2" s="14"/>
      <c r="E2" s="14"/>
    </row>
    <row r="3" spans="3:8" x14ac:dyDescent="0.15">
      <c r="C3" s="1"/>
    </row>
    <row r="4" spans="3:8" x14ac:dyDescent="0.15">
      <c r="C4" s="2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3:8" ht="15.75" x14ac:dyDescent="0.15">
      <c r="C5" s="2" t="s">
        <v>3</v>
      </c>
      <c r="D5" s="7" t="s">
        <v>5</v>
      </c>
      <c r="E5" s="7" t="s">
        <v>4</v>
      </c>
      <c r="G5" t="s">
        <v>8</v>
      </c>
      <c r="H5" t="s">
        <v>9</v>
      </c>
    </row>
    <row r="6" spans="3:8" x14ac:dyDescent="0.15">
      <c r="C6" s="4">
        <v>0</v>
      </c>
      <c r="D6" s="5">
        <v>0</v>
      </c>
      <c r="E6" s="5">
        <v>0</v>
      </c>
      <c r="G6" s="4">
        <f>$G$4*C6</f>
        <v>0</v>
      </c>
      <c r="H6" s="6">
        <f>AVERAGE(D6:E6)</f>
        <v>0</v>
      </c>
    </row>
    <row r="7" spans="3:8" x14ac:dyDescent="0.15">
      <c r="C7" s="4">
        <v>0.30303000000000002</v>
      </c>
      <c r="D7" s="5">
        <v>0</v>
      </c>
      <c r="E7" s="5">
        <v>5</v>
      </c>
      <c r="G7" s="4">
        <f t="shared" ref="G7:G46" si="0">$G$4*C7</f>
        <v>3.8358227848101271E-2</v>
      </c>
      <c r="H7" s="6">
        <f t="shared" ref="H7:H46" si="1">AVERAGE(D7:E7)</f>
        <v>2.5</v>
      </c>
    </row>
    <row r="8" spans="3:8" x14ac:dyDescent="0.15">
      <c r="C8" s="4">
        <v>7.9450000000000003</v>
      </c>
      <c r="D8" s="6">
        <v>55</v>
      </c>
      <c r="E8" s="6">
        <v>35</v>
      </c>
      <c r="G8" s="4">
        <f t="shared" si="0"/>
        <v>1.0056962025316456</v>
      </c>
      <c r="H8" s="6">
        <f t="shared" si="1"/>
        <v>45</v>
      </c>
    </row>
    <row r="9" spans="3:8" x14ac:dyDescent="0.15">
      <c r="C9" s="4">
        <v>14.637</v>
      </c>
      <c r="D9" s="6">
        <f>$D$29*C9/$C$29</f>
        <v>94.686663227454744</v>
      </c>
      <c r="E9" s="6">
        <f>$E$29*C9/$C$29</f>
        <v>59.928267865477686</v>
      </c>
      <c r="G9" s="4">
        <f t="shared" si="0"/>
        <v>1.8527848101265825</v>
      </c>
      <c r="H9" s="6">
        <f t="shared" si="1"/>
        <v>77.307465546466219</v>
      </c>
    </row>
    <row r="10" spans="3:8" x14ac:dyDescent="0.15">
      <c r="C10" s="4">
        <v>19.245000000000001</v>
      </c>
      <c r="D10" s="6">
        <v>125</v>
      </c>
      <c r="E10" s="6">
        <v>80</v>
      </c>
      <c r="G10" s="4">
        <f t="shared" si="0"/>
        <v>2.4360759493670887</v>
      </c>
      <c r="H10" s="6">
        <f t="shared" si="1"/>
        <v>102.5</v>
      </c>
    </row>
    <row r="11" spans="3:8" x14ac:dyDescent="0.15">
      <c r="C11" s="4">
        <v>24.13</v>
      </c>
      <c r="D11" s="6">
        <v>155</v>
      </c>
      <c r="E11" s="6">
        <v>100</v>
      </c>
      <c r="G11" s="4">
        <f t="shared" si="0"/>
        <v>3.0544303797468357</v>
      </c>
      <c r="H11" s="6">
        <f t="shared" si="1"/>
        <v>127.5</v>
      </c>
    </row>
    <row r="12" spans="3:8" x14ac:dyDescent="0.15">
      <c r="C12" s="4">
        <v>30.303999999999998</v>
      </c>
      <c r="D12" s="6">
        <v>200</v>
      </c>
      <c r="E12" s="6">
        <v>125</v>
      </c>
      <c r="G12" s="4">
        <f t="shared" si="0"/>
        <v>3.8359493670886078</v>
      </c>
      <c r="H12" s="6">
        <f t="shared" si="1"/>
        <v>162.5</v>
      </c>
    </row>
    <row r="13" spans="3:8" x14ac:dyDescent="0.15">
      <c r="C13" s="4">
        <v>36.125</v>
      </c>
      <c r="D13" s="6">
        <v>235</v>
      </c>
      <c r="E13" s="6">
        <v>150</v>
      </c>
      <c r="G13" s="4">
        <f t="shared" si="0"/>
        <v>4.5727848101265822</v>
      </c>
      <c r="H13" s="6">
        <f t="shared" si="1"/>
        <v>192.5</v>
      </c>
    </row>
    <row r="14" spans="3:8" x14ac:dyDescent="0.15">
      <c r="C14" s="4">
        <v>42.591000000000001</v>
      </c>
      <c r="D14" s="6">
        <v>275</v>
      </c>
      <c r="E14" s="6">
        <v>175</v>
      </c>
      <c r="G14" s="4">
        <f t="shared" si="0"/>
        <v>5.3912658227848107</v>
      </c>
      <c r="H14" s="6">
        <f t="shared" si="1"/>
        <v>225</v>
      </c>
    </row>
    <row r="15" spans="3:8" x14ac:dyDescent="0.15">
      <c r="C15" s="4">
        <v>48.235999999999997</v>
      </c>
      <c r="D15" s="6">
        <v>310</v>
      </c>
      <c r="E15" s="6">
        <v>195</v>
      </c>
      <c r="G15" s="4">
        <f t="shared" si="0"/>
        <v>6.105822784810127</v>
      </c>
      <c r="H15" s="6">
        <f t="shared" si="1"/>
        <v>252.5</v>
      </c>
    </row>
    <row r="16" spans="3:8" x14ac:dyDescent="0.15">
      <c r="C16" s="4">
        <v>52.14</v>
      </c>
      <c r="D16" s="6">
        <v>340</v>
      </c>
      <c r="E16" s="6">
        <v>215</v>
      </c>
      <c r="G16" s="4">
        <f t="shared" si="0"/>
        <v>6.6000000000000005</v>
      </c>
      <c r="H16" s="6">
        <f t="shared" si="1"/>
        <v>277.5</v>
      </c>
    </row>
    <row r="17" spans="3:15" x14ac:dyDescent="0.15">
      <c r="C17" s="4">
        <v>57.694000000000003</v>
      </c>
      <c r="D17" s="6">
        <v>375</v>
      </c>
      <c r="E17" s="6">
        <v>235</v>
      </c>
      <c r="G17" s="4">
        <f t="shared" si="0"/>
        <v>7.3030379746835452</v>
      </c>
      <c r="H17" s="6">
        <f t="shared" si="1"/>
        <v>305</v>
      </c>
    </row>
    <row r="18" spans="3:15" x14ac:dyDescent="0.15">
      <c r="C18" s="4">
        <v>63.587000000000003</v>
      </c>
      <c r="D18" s="6">
        <v>410</v>
      </c>
      <c r="E18" s="6">
        <f>$E$29*C18/$C$29</f>
        <v>260.34424873690847</v>
      </c>
      <c r="G18" s="4">
        <f t="shared" si="0"/>
        <v>8.0489873417721522</v>
      </c>
      <c r="H18" s="6">
        <f t="shared" si="1"/>
        <v>335.17212436845421</v>
      </c>
    </row>
    <row r="19" spans="3:15" x14ac:dyDescent="0.15">
      <c r="C19" s="4">
        <v>68.239000000000004</v>
      </c>
      <c r="D19" s="6">
        <v>440</v>
      </c>
      <c r="E19" s="6">
        <v>280</v>
      </c>
      <c r="G19" s="4">
        <f t="shared" si="0"/>
        <v>8.6378481012658241</v>
      </c>
      <c r="H19" s="6">
        <f t="shared" si="1"/>
        <v>360</v>
      </c>
    </row>
    <row r="20" spans="3:15" x14ac:dyDescent="0.15">
      <c r="C20" s="4">
        <v>73.346000000000004</v>
      </c>
      <c r="D20" s="6">
        <v>475</v>
      </c>
      <c r="E20" s="6">
        <f>$E$29*C20/$C$29</f>
        <v>300.30052161380928</v>
      </c>
      <c r="G20" s="4">
        <f t="shared" si="0"/>
        <v>9.2843037974683558</v>
      </c>
      <c r="H20" s="6">
        <f t="shared" si="1"/>
        <v>387.65026080690461</v>
      </c>
    </row>
    <row r="21" spans="3:15" x14ac:dyDescent="0.15">
      <c r="C21" s="4">
        <v>78.432000000000002</v>
      </c>
      <c r="D21" s="6">
        <v>510</v>
      </c>
      <c r="E21" s="6">
        <v>320</v>
      </c>
      <c r="G21" s="4">
        <f t="shared" si="0"/>
        <v>9.9281012658227858</v>
      </c>
      <c r="H21" s="6">
        <f t="shared" si="1"/>
        <v>415</v>
      </c>
    </row>
    <row r="22" spans="3:15" x14ac:dyDescent="0.15">
      <c r="C22" s="4">
        <v>83.353999999999999</v>
      </c>
      <c r="D22" s="6">
        <v>540</v>
      </c>
      <c r="E22" s="6">
        <v>340</v>
      </c>
      <c r="G22" s="4">
        <f t="shared" si="0"/>
        <v>10.55113924050633</v>
      </c>
      <c r="H22" s="6">
        <f t="shared" si="1"/>
        <v>440</v>
      </c>
      <c r="J22" t="s">
        <v>10</v>
      </c>
      <c r="N22" s="12" t="s">
        <v>11</v>
      </c>
      <c r="O22" s="13"/>
    </row>
    <row r="23" spans="3:15" x14ac:dyDescent="0.15">
      <c r="C23" s="4">
        <v>89.102000000000004</v>
      </c>
      <c r="D23" s="6">
        <v>575</v>
      </c>
      <c r="E23" s="6">
        <f>$E$29*C23/$C$29</f>
        <v>364.8103110849076</v>
      </c>
      <c r="G23" s="4">
        <f t="shared" si="0"/>
        <v>11.278734177215192</v>
      </c>
      <c r="H23" s="6">
        <f t="shared" si="1"/>
        <v>469.90515554245383</v>
      </c>
      <c r="J23" s="5" t="s">
        <v>12</v>
      </c>
      <c r="K23" s="5" t="s">
        <v>8</v>
      </c>
      <c r="L23" s="5" t="s">
        <v>13</v>
      </c>
      <c r="N23" s="12" t="s">
        <v>14</v>
      </c>
      <c r="O23" s="13"/>
    </row>
    <row r="24" spans="3:15" x14ac:dyDescent="0.15">
      <c r="C24" s="4">
        <v>94.864000000000004</v>
      </c>
      <c r="D24" s="6">
        <v>615</v>
      </c>
      <c r="E24" s="6">
        <v>385</v>
      </c>
      <c r="G24" s="4">
        <f t="shared" si="0"/>
        <v>12.008101265822786</v>
      </c>
      <c r="H24" s="6">
        <f t="shared" si="1"/>
        <v>500</v>
      </c>
      <c r="J24" s="4">
        <v>68.239000000000004</v>
      </c>
      <c r="K24" s="4">
        <v>8.6378481012658241</v>
      </c>
      <c r="L24" s="6">
        <v>360</v>
      </c>
      <c r="N24" s="9" t="s">
        <v>15</v>
      </c>
      <c r="O24" s="3" t="s">
        <v>16</v>
      </c>
    </row>
    <row r="25" spans="3:15" x14ac:dyDescent="0.15">
      <c r="C25" s="4">
        <v>97.120999999999995</v>
      </c>
      <c r="D25" s="6">
        <v>630</v>
      </c>
      <c r="E25" s="6">
        <v>400</v>
      </c>
      <c r="G25" s="4">
        <f t="shared" si="0"/>
        <v>12.29379746835443</v>
      </c>
      <c r="H25" s="6">
        <f t="shared" si="1"/>
        <v>515</v>
      </c>
      <c r="J25" s="4">
        <v>73.346000000000004</v>
      </c>
      <c r="K25" s="4">
        <v>9.2843037974683558</v>
      </c>
      <c r="L25" s="6">
        <v>387.65026080690461</v>
      </c>
      <c r="N25" s="3" t="s">
        <v>25</v>
      </c>
      <c r="O25" s="3">
        <f>INDEX(LINEST(K24:K25,L24:L25),1,1)</f>
        <v>2.3379732318514111E-2</v>
      </c>
    </row>
    <row r="26" spans="3:15" x14ac:dyDescent="0.15">
      <c r="C26" s="4">
        <v>103.90900000000001</v>
      </c>
      <c r="D26" s="6">
        <v>670</v>
      </c>
      <c r="E26" s="6">
        <f>$E$29*C26/$C$29</f>
        <v>425.43460993604702</v>
      </c>
      <c r="G26" s="4">
        <f t="shared" si="0"/>
        <v>13.153037974683546</v>
      </c>
      <c r="H26" s="6">
        <f t="shared" si="1"/>
        <v>547.71730496802354</v>
      </c>
      <c r="N26" s="3" t="s">
        <v>26</v>
      </c>
      <c r="O26" s="3">
        <f>INDEX(LINEST(K24:K25,L24:L25),1,2)</f>
        <v>0.22114446660074272</v>
      </c>
    </row>
    <row r="27" spans="3:15" x14ac:dyDescent="0.15">
      <c r="C27" s="4">
        <v>109.727</v>
      </c>
      <c r="D27" s="6">
        <f>$D$29*C27/$C$29</f>
        <v>709.82329001564028</v>
      </c>
      <c r="E27" s="6">
        <v>450</v>
      </c>
      <c r="G27" s="4">
        <f t="shared" si="0"/>
        <v>13.889493670886077</v>
      </c>
      <c r="H27" s="6">
        <f t="shared" si="1"/>
        <v>579.9116450078202</v>
      </c>
    </row>
    <row r="28" spans="3:15" x14ac:dyDescent="0.15">
      <c r="C28" s="4">
        <v>115.151</v>
      </c>
      <c r="D28" s="6">
        <f>$D$29*C28/$C$29</f>
        <v>744.9111127488311</v>
      </c>
      <c r="E28" s="6">
        <v>470</v>
      </c>
      <c r="G28" s="4">
        <f t="shared" si="0"/>
        <v>14.576075949367089</v>
      </c>
      <c r="H28" s="6">
        <f t="shared" si="1"/>
        <v>607.45555637441555</v>
      </c>
      <c r="J28" t="s">
        <v>17</v>
      </c>
      <c r="N28" s="12" t="s">
        <v>11</v>
      </c>
      <c r="O28" s="13"/>
    </row>
    <row r="29" spans="3:15" x14ac:dyDescent="0.15">
      <c r="C29" s="4">
        <v>122.121</v>
      </c>
      <c r="D29" s="5">
        <v>790</v>
      </c>
      <c r="E29" s="5">
        <v>500</v>
      </c>
      <c r="G29" s="4">
        <f t="shared" si="0"/>
        <v>15.458354430379748</v>
      </c>
      <c r="H29" s="6">
        <f t="shared" si="1"/>
        <v>645</v>
      </c>
      <c r="J29" s="5" t="s">
        <v>12</v>
      </c>
      <c r="K29" s="5" t="s">
        <v>8</v>
      </c>
      <c r="L29" s="5" t="s">
        <v>13</v>
      </c>
      <c r="N29" s="12" t="s">
        <v>14</v>
      </c>
      <c r="O29" s="13"/>
    </row>
    <row r="30" spans="3:15" x14ac:dyDescent="0.15">
      <c r="C30" s="4">
        <v>132.12100000000001</v>
      </c>
      <c r="D30" s="5">
        <v>875</v>
      </c>
      <c r="E30" s="5">
        <v>550</v>
      </c>
      <c r="G30" s="4">
        <f t="shared" si="0"/>
        <v>16.724177215189876</v>
      </c>
      <c r="H30" s="6">
        <f t="shared" si="1"/>
        <v>712.5</v>
      </c>
      <c r="J30" s="4">
        <v>48.235999999999997</v>
      </c>
      <c r="K30" s="4">
        <v>6.105822784810127</v>
      </c>
      <c r="L30" s="6">
        <v>252.5</v>
      </c>
      <c r="N30" s="3" t="s">
        <v>15</v>
      </c>
      <c r="O30" s="3" t="s">
        <v>16</v>
      </c>
    </row>
    <row r="31" spans="3:15" x14ac:dyDescent="0.15">
      <c r="C31" s="4">
        <v>136.667</v>
      </c>
      <c r="D31" s="5">
        <v>915</v>
      </c>
      <c r="E31" s="5">
        <v>570</v>
      </c>
      <c r="G31" s="4">
        <f t="shared" si="0"/>
        <v>17.299620253164559</v>
      </c>
      <c r="H31" s="6">
        <f t="shared" si="1"/>
        <v>742.5</v>
      </c>
      <c r="J31" s="4">
        <v>52.14</v>
      </c>
      <c r="K31" s="4">
        <v>6.6000000000000005</v>
      </c>
      <c r="L31" s="6">
        <v>277.5</v>
      </c>
      <c r="N31" s="3" t="s">
        <v>25</v>
      </c>
      <c r="O31" s="3">
        <f>INDEX(LINEST(K30:K31,L30:L31),1,1)</f>
        <v>1.9767088607594949E-2</v>
      </c>
    </row>
    <row r="32" spans="3:15" x14ac:dyDescent="0.15">
      <c r="C32" s="4">
        <v>141.21199999999999</v>
      </c>
      <c r="D32" s="5">
        <v>950</v>
      </c>
      <c r="E32" s="5">
        <v>590</v>
      </c>
      <c r="G32" s="4">
        <f t="shared" si="0"/>
        <v>17.874936708860758</v>
      </c>
      <c r="H32" s="6">
        <f t="shared" si="1"/>
        <v>770</v>
      </c>
      <c r="N32" s="3" t="s">
        <v>26</v>
      </c>
      <c r="O32" s="3">
        <f>INDEX(LINEST(K30:K31,L30:L31),1,2)</f>
        <v>1.1146329113924027</v>
      </c>
    </row>
    <row r="33" spans="3:14" x14ac:dyDescent="0.15">
      <c r="C33" s="4">
        <v>145.15199999999999</v>
      </c>
      <c r="D33" s="5">
        <v>995</v>
      </c>
      <c r="E33" s="5">
        <v>605</v>
      </c>
      <c r="G33" s="4">
        <f t="shared" si="0"/>
        <v>18.373670886075949</v>
      </c>
      <c r="H33" s="6">
        <f t="shared" si="1"/>
        <v>800</v>
      </c>
    </row>
    <row r="34" spans="3:14" x14ac:dyDescent="0.15">
      <c r="C34" s="4">
        <v>151.51499999999999</v>
      </c>
      <c r="D34" s="5">
        <v>1050</v>
      </c>
      <c r="E34" s="5">
        <v>630</v>
      </c>
      <c r="G34" s="4">
        <f t="shared" si="0"/>
        <v>19.179113924050633</v>
      </c>
      <c r="H34" s="6">
        <f t="shared" si="1"/>
        <v>840</v>
      </c>
    </row>
    <row r="35" spans="3:14" ht="14.25" thickBot="1" x14ac:dyDescent="0.2">
      <c r="C35" s="4">
        <v>154.84800000000001</v>
      </c>
      <c r="D35" s="5">
        <v>1095</v>
      </c>
      <c r="E35" s="5">
        <v>645</v>
      </c>
      <c r="G35" s="4">
        <f t="shared" si="0"/>
        <v>19.601012658227852</v>
      </c>
      <c r="H35" s="6">
        <f t="shared" si="1"/>
        <v>870</v>
      </c>
      <c r="J35" t="s">
        <v>18</v>
      </c>
      <c r="N35" s="10" t="s">
        <v>19</v>
      </c>
    </row>
    <row r="36" spans="3:14" ht="14.25" thickBot="1" x14ac:dyDescent="0.2">
      <c r="C36" s="4">
        <v>160.90899999999999</v>
      </c>
      <c r="D36" s="5">
        <v>1185</v>
      </c>
      <c r="E36" s="5">
        <v>650</v>
      </c>
      <c r="G36" s="4">
        <f t="shared" si="0"/>
        <v>20.368227848101267</v>
      </c>
      <c r="H36" s="6">
        <f t="shared" si="1"/>
        <v>917.5</v>
      </c>
      <c r="J36" s="4">
        <f>C46/3</f>
        <v>69.697000000000003</v>
      </c>
      <c r="N36" s="11">
        <f>O25</f>
        <v>2.3379732318514111E-2</v>
      </c>
    </row>
    <row r="37" spans="3:14" x14ac:dyDescent="0.15">
      <c r="C37" s="4">
        <v>165.15199999999999</v>
      </c>
      <c r="D37" s="5">
        <v>1250</v>
      </c>
      <c r="E37" s="5">
        <v>655</v>
      </c>
      <c r="G37" s="4">
        <f t="shared" si="0"/>
        <v>20.905316455696202</v>
      </c>
      <c r="H37" s="6">
        <f t="shared" si="1"/>
        <v>952.5</v>
      </c>
    </row>
    <row r="38" spans="3:14" x14ac:dyDescent="0.15">
      <c r="C38" s="4">
        <v>169.697</v>
      </c>
      <c r="D38" s="5">
        <v>1325</v>
      </c>
      <c r="E38" s="5">
        <v>655</v>
      </c>
      <c r="G38" s="4">
        <f t="shared" si="0"/>
        <v>21.480632911392409</v>
      </c>
      <c r="H38" s="6">
        <f t="shared" si="1"/>
        <v>990</v>
      </c>
    </row>
    <row r="39" spans="3:14" x14ac:dyDescent="0.15">
      <c r="C39" s="4">
        <v>176.97</v>
      </c>
      <c r="D39" s="5">
        <v>1450</v>
      </c>
      <c r="E39" s="5">
        <v>660</v>
      </c>
      <c r="G39" s="4">
        <f t="shared" si="0"/>
        <v>22.401265822784811</v>
      </c>
      <c r="H39" s="6">
        <f t="shared" si="1"/>
        <v>1055</v>
      </c>
    </row>
    <row r="40" spans="3:14" x14ac:dyDescent="0.15">
      <c r="C40" s="4">
        <v>181.51499999999999</v>
      </c>
      <c r="D40" s="5">
        <v>1530</v>
      </c>
      <c r="E40" s="5">
        <v>670</v>
      </c>
      <c r="G40" s="4">
        <f t="shared" si="0"/>
        <v>22.976582278481011</v>
      </c>
      <c r="H40" s="6">
        <f t="shared" si="1"/>
        <v>1100</v>
      </c>
    </row>
    <row r="41" spans="3:14" x14ac:dyDescent="0.15">
      <c r="C41" s="4">
        <v>185.75800000000001</v>
      </c>
      <c r="D41" s="5">
        <v>1610</v>
      </c>
      <c r="E41" s="5">
        <v>680</v>
      </c>
      <c r="G41" s="4">
        <f t="shared" si="0"/>
        <v>23.513670886075953</v>
      </c>
      <c r="H41" s="6">
        <f t="shared" si="1"/>
        <v>1145</v>
      </c>
    </row>
    <row r="42" spans="3:14" x14ac:dyDescent="0.15">
      <c r="C42" s="4">
        <v>190.303</v>
      </c>
      <c r="D42" s="5">
        <v>1705</v>
      </c>
      <c r="E42" s="5">
        <v>690</v>
      </c>
      <c r="G42" s="4">
        <f t="shared" si="0"/>
        <v>24.088987341772153</v>
      </c>
      <c r="H42" s="6">
        <f t="shared" si="1"/>
        <v>1197.5</v>
      </c>
    </row>
    <row r="43" spans="3:14" x14ac:dyDescent="0.15">
      <c r="C43" s="4">
        <v>195.15199999999999</v>
      </c>
      <c r="D43" s="5">
        <v>1810</v>
      </c>
      <c r="E43" s="5">
        <v>705</v>
      </c>
      <c r="G43" s="4">
        <f t="shared" si="0"/>
        <v>24.702784810126584</v>
      </c>
      <c r="H43" s="6">
        <f t="shared" si="1"/>
        <v>1257.5</v>
      </c>
    </row>
    <row r="44" spans="3:14" x14ac:dyDescent="0.15">
      <c r="C44" s="4">
        <v>200</v>
      </c>
      <c r="D44" s="5">
        <v>1935</v>
      </c>
      <c r="E44" s="5">
        <v>715</v>
      </c>
      <c r="G44" s="4">
        <f t="shared" si="0"/>
        <v>25.316455696202532</v>
      </c>
      <c r="H44" s="6">
        <f t="shared" si="1"/>
        <v>1325</v>
      </c>
    </row>
    <row r="45" spans="3:14" x14ac:dyDescent="0.15">
      <c r="C45" s="4">
        <v>206.06100000000001</v>
      </c>
      <c r="D45" s="5">
        <v>2190</v>
      </c>
      <c r="E45" s="5">
        <v>720</v>
      </c>
      <c r="G45" s="4">
        <f t="shared" si="0"/>
        <v>26.083670886075954</v>
      </c>
      <c r="H45" s="6">
        <f t="shared" si="1"/>
        <v>1455</v>
      </c>
    </row>
    <row r="46" spans="3:14" x14ac:dyDescent="0.15">
      <c r="C46" s="4">
        <v>209.09100000000001</v>
      </c>
      <c r="D46" s="5">
        <v>2410</v>
      </c>
      <c r="E46" s="5">
        <v>715</v>
      </c>
      <c r="G46" s="4">
        <f t="shared" si="0"/>
        <v>26.467215189873421</v>
      </c>
      <c r="H46" s="6">
        <f t="shared" si="1"/>
        <v>1562.5</v>
      </c>
    </row>
    <row r="47" spans="3:14" x14ac:dyDescent="0.15">
      <c r="C47" s="4">
        <v>186.364</v>
      </c>
      <c r="D47" s="5">
        <v>6760</v>
      </c>
      <c r="E47" s="5">
        <v>-1705</v>
      </c>
    </row>
    <row r="48" spans="3:14" x14ac:dyDescent="0.15">
      <c r="C48" s="4">
        <v>157.87899999999999</v>
      </c>
      <c r="D48" s="5">
        <v>10455</v>
      </c>
      <c r="E48" s="5">
        <v>-3705</v>
      </c>
    </row>
    <row r="49" spans="3:5" x14ac:dyDescent="0.15">
      <c r="C49" s="4">
        <v>142.727</v>
      </c>
      <c r="D49" s="5">
        <v>12005</v>
      </c>
      <c r="E49" s="5">
        <v>-4515</v>
      </c>
    </row>
    <row r="50" spans="3:5" x14ac:dyDescent="0.15">
      <c r="C50" s="4">
        <v>136.06100000000001</v>
      </c>
      <c r="D50" s="5">
        <v>12680</v>
      </c>
      <c r="E50" s="5">
        <v>-4915</v>
      </c>
    </row>
    <row r="51" spans="3:5" x14ac:dyDescent="0.15">
      <c r="C51" s="4">
        <v>133.03</v>
      </c>
      <c r="D51" s="5">
        <v>13010</v>
      </c>
      <c r="E51" s="5">
        <v>-5090</v>
      </c>
    </row>
    <row r="52" spans="3:5" x14ac:dyDescent="0.15">
      <c r="C52" s="4">
        <v>26.666699999999999</v>
      </c>
      <c r="D52" s="5">
        <v>10825</v>
      </c>
      <c r="E52" s="5">
        <v>-5050</v>
      </c>
    </row>
    <row r="53" spans="3:5" x14ac:dyDescent="0.15">
      <c r="C53" s="4">
        <v>3.3333300000000001</v>
      </c>
      <c r="D53" s="5">
        <v>8925</v>
      </c>
      <c r="E53" s="5">
        <v>-4655</v>
      </c>
    </row>
    <row r="54" spans="3:5" x14ac:dyDescent="0.15">
      <c r="C54" s="4">
        <v>0</v>
      </c>
      <c r="D54" s="5">
        <v>6920</v>
      </c>
      <c r="E54" s="5">
        <v>-3835</v>
      </c>
    </row>
  </sheetData>
  <mergeCells count="5">
    <mergeCell ref="C2:E2"/>
    <mergeCell ref="N22:O22"/>
    <mergeCell ref="N23:O23"/>
    <mergeCell ref="N28:O28"/>
    <mergeCell ref="N29:O29"/>
  </mergeCells>
  <phoneticPr fontId="1"/>
  <pageMargins left="0.7" right="0.7" top="0.75" bottom="0.75" header="0.3" footer="0.3"/>
  <pageSetup paperSize="9" orientation="portrait" horizontalDpi="360" verticalDpi="360" r:id="rId1"/>
  <ignoredErrors>
    <ignoredError sqref="H6:H4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57"/>
  <sheetViews>
    <sheetView topLeftCell="A23" workbookViewId="0">
      <selection activeCell="O31" sqref="O31"/>
    </sheetView>
  </sheetViews>
  <sheetFormatPr defaultRowHeight="13.5" x14ac:dyDescent="0.15"/>
  <sheetData>
    <row r="2" spans="3:8" x14ac:dyDescent="0.15">
      <c r="C2" s="14" t="s">
        <v>31</v>
      </c>
      <c r="D2" s="14"/>
      <c r="E2" s="14"/>
    </row>
    <row r="3" spans="3:8" x14ac:dyDescent="0.15">
      <c r="C3" s="1"/>
    </row>
    <row r="4" spans="3:8" x14ac:dyDescent="0.15">
      <c r="C4" s="2" t="s">
        <v>0</v>
      </c>
      <c r="D4" s="3" t="s">
        <v>1</v>
      </c>
      <c r="E4" s="3" t="s">
        <v>2</v>
      </c>
      <c r="G4">
        <f>1000/(50*50*3.16)</f>
        <v>0.12658227848101267</v>
      </c>
    </row>
    <row r="5" spans="3:8" ht="15.75" x14ac:dyDescent="0.15">
      <c r="C5" s="2" t="s">
        <v>3</v>
      </c>
      <c r="D5" s="7" t="s">
        <v>5</v>
      </c>
      <c r="E5" s="7" t="s">
        <v>5</v>
      </c>
      <c r="G5" t="s">
        <v>8</v>
      </c>
      <c r="H5" t="s">
        <v>9</v>
      </c>
    </row>
    <row r="6" spans="3:8" x14ac:dyDescent="0.15">
      <c r="C6" s="4">
        <v>0</v>
      </c>
      <c r="D6" s="5">
        <v>0</v>
      </c>
      <c r="E6" s="5">
        <v>0</v>
      </c>
      <c r="G6" s="4">
        <f>$G$4*C6</f>
        <v>0</v>
      </c>
      <c r="H6" s="6">
        <f>AVERAGE(D6:E6)</f>
        <v>0</v>
      </c>
    </row>
    <row r="7" spans="3:8" x14ac:dyDescent="0.15">
      <c r="C7" s="4">
        <v>9.3939400000000006</v>
      </c>
      <c r="D7" s="5">
        <v>30</v>
      </c>
      <c r="E7" s="5">
        <v>50</v>
      </c>
      <c r="G7" s="4">
        <f t="shared" ref="G7:G51" si="0">$G$4*C7</f>
        <v>1.1891063291139241</v>
      </c>
      <c r="H7" s="6">
        <f t="shared" ref="H7:H51" si="1">AVERAGE(D7:E7)</f>
        <v>40</v>
      </c>
    </row>
    <row r="8" spans="3:8" x14ac:dyDescent="0.15">
      <c r="C8" s="4">
        <v>11.5152</v>
      </c>
      <c r="D8" s="5">
        <v>30</v>
      </c>
      <c r="E8" s="5">
        <v>70</v>
      </c>
      <c r="G8" s="4">
        <f t="shared" si="0"/>
        <v>1.457620253164557</v>
      </c>
      <c r="H8" s="6">
        <f t="shared" si="1"/>
        <v>50</v>
      </c>
    </row>
    <row r="9" spans="3:8" x14ac:dyDescent="0.15">
      <c r="C9" s="4">
        <v>17.2727</v>
      </c>
      <c r="D9" s="5">
        <v>50</v>
      </c>
      <c r="E9" s="5">
        <v>110</v>
      </c>
      <c r="G9" s="4">
        <f t="shared" si="0"/>
        <v>2.1864177215189877</v>
      </c>
      <c r="H9" s="6">
        <f t="shared" si="1"/>
        <v>80</v>
      </c>
    </row>
    <row r="10" spans="3:8" x14ac:dyDescent="0.15">
      <c r="C10" s="4">
        <v>22.424199999999999</v>
      </c>
      <c r="D10" s="5">
        <v>60</v>
      </c>
      <c r="E10" s="5">
        <v>155</v>
      </c>
      <c r="G10" s="4">
        <f t="shared" si="0"/>
        <v>2.8385063291139243</v>
      </c>
      <c r="H10" s="6">
        <f t="shared" si="1"/>
        <v>107.5</v>
      </c>
    </row>
    <row r="11" spans="3:8" x14ac:dyDescent="0.15">
      <c r="C11" s="4">
        <v>28.4848</v>
      </c>
      <c r="D11" s="5">
        <v>80</v>
      </c>
      <c r="E11" s="5">
        <v>210</v>
      </c>
      <c r="G11" s="4">
        <f t="shared" si="0"/>
        <v>3.6056708860759494</v>
      </c>
      <c r="H11" s="6">
        <f t="shared" si="1"/>
        <v>145</v>
      </c>
    </row>
    <row r="12" spans="3:8" x14ac:dyDescent="0.15">
      <c r="C12" s="4">
        <v>35.151499999999999</v>
      </c>
      <c r="D12" s="5">
        <v>100</v>
      </c>
      <c r="E12" s="5">
        <v>265</v>
      </c>
      <c r="G12" s="4">
        <f t="shared" si="0"/>
        <v>4.4495569620253166</v>
      </c>
      <c r="H12" s="6">
        <f t="shared" si="1"/>
        <v>182.5</v>
      </c>
    </row>
    <row r="13" spans="3:8" x14ac:dyDescent="0.15">
      <c r="C13" s="4">
        <v>40.302999999999997</v>
      </c>
      <c r="D13" s="5">
        <v>120</v>
      </c>
      <c r="E13" s="5">
        <v>305</v>
      </c>
      <c r="G13" s="4">
        <f t="shared" si="0"/>
        <v>5.1016455696202527</v>
      </c>
      <c r="H13" s="6">
        <f t="shared" si="1"/>
        <v>212.5</v>
      </c>
    </row>
    <row r="14" spans="3:8" x14ac:dyDescent="0.15">
      <c r="C14" s="4">
        <v>45.757599999999996</v>
      </c>
      <c r="D14" s="5">
        <v>140</v>
      </c>
      <c r="E14" s="5">
        <v>345</v>
      </c>
      <c r="G14" s="4">
        <f t="shared" si="0"/>
        <v>5.7921012658227848</v>
      </c>
      <c r="H14" s="6">
        <f t="shared" si="1"/>
        <v>242.5</v>
      </c>
    </row>
    <row r="15" spans="3:8" x14ac:dyDescent="0.15">
      <c r="C15" s="4">
        <v>51.2121</v>
      </c>
      <c r="D15" s="5">
        <v>165</v>
      </c>
      <c r="E15" s="5">
        <v>380</v>
      </c>
      <c r="G15" s="4">
        <f t="shared" si="0"/>
        <v>6.4825443037974688</v>
      </c>
      <c r="H15" s="6">
        <f t="shared" si="1"/>
        <v>272.5</v>
      </c>
    </row>
    <row r="16" spans="3:8" x14ac:dyDescent="0.15">
      <c r="C16" s="4">
        <v>57.2727</v>
      </c>
      <c r="D16" s="5">
        <v>195</v>
      </c>
      <c r="E16" s="5">
        <v>420</v>
      </c>
      <c r="G16" s="4">
        <f t="shared" si="0"/>
        <v>7.2497088607594939</v>
      </c>
      <c r="H16" s="6">
        <f t="shared" si="1"/>
        <v>307.5</v>
      </c>
    </row>
    <row r="17" spans="3:15" x14ac:dyDescent="0.15">
      <c r="C17" s="4">
        <v>63.030299999999997</v>
      </c>
      <c r="D17" s="5">
        <v>235</v>
      </c>
      <c r="E17" s="5">
        <v>460</v>
      </c>
      <c r="G17" s="4">
        <f t="shared" si="0"/>
        <v>7.9785189873417721</v>
      </c>
      <c r="H17" s="6">
        <f t="shared" si="1"/>
        <v>347.5</v>
      </c>
    </row>
    <row r="18" spans="3:15" x14ac:dyDescent="0.15">
      <c r="C18" s="4">
        <v>69.393900000000002</v>
      </c>
      <c r="D18" s="5">
        <v>275</v>
      </c>
      <c r="E18" s="5">
        <v>500</v>
      </c>
      <c r="G18" s="4">
        <f t="shared" si="0"/>
        <v>8.784037974683546</v>
      </c>
      <c r="H18" s="6">
        <f t="shared" si="1"/>
        <v>387.5</v>
      </c>
    </row>
    <row r="19" spans="3:15" x14ac:dyDescent="0.15">
      <c r="C19" s="4">
        <v>76.060599999999994</v>
      </c>
      <c r="D19" s="5">
        <v>310</v>
      </c>
      <c r="E19" s="5">
        <v>540</v>
      </c>
      <c r="G19" s="4">
        <f t="shared" si="0"/>
        <v>9.6279240506329113</v>
      </c>
      <c r="H19" s="6">
        <f t="shared" si="1"/>
        <v>425</v>
      </c>
    </row>
    <row r="20" spans="3:15" x14ac:dyDescent="0.15">
      <c r="C20" s="4">
        <v>82.7273</v>
      </c>
      <c r="D20" s="5">
        <v>355</v>
      </c>
      <c r="E20" s="5">
        <v>590</v>
      </c>
      <c r="G20" s="4">
        <f t="shared" si="0"/>
        <v>10.471810126582278</v>
      </c>
      <c r="H20" s="6">
        <f t="shared" si="1"/>
        <v>472.5</v>
      </c>
    </row>
    <row r="21" spans="3:15" x14ac:dyDescent="0.15">
      <c r="C21" s="4">
        <v>89.393900000000002</v>
      </c>
      <c r="D21" s="5">
        <v>400</v>
      </c>
      <c r="E21" s="5">
        <v>630</v>
      </c>
      <c r="G21" s="4">
        <f t="shared" si="0"/>
        <v>11.315683544303798</v>
      </c>
      <c r="H21" s="6">
        <f t="shared" si="1"/>
        <v>515</v>
      </c>
    </row>
    <row r="22" spans="3:15" x14ac:dyDescent="0.15">
      <c r="C22" s="4">
        <v>96.363600000000005</v>
      </c>
      <c r="D22" s="5">
        <v>450</v>
      </c>
      <c r="E22" s="5">
        <v>670</v>
      </c>
      <c r="G22" s="4">
        <f t="shared" si="0"/>
        <v>12.197924050632913</v>
      </c>
      <c r="H22" s="6">
        <f t="shared" si="1"/>
        <v>560</v>
      </c>
      <c r="J22" t="s">
        <v>10</v>
      </c>
      <c r="N22" s="12" t="s">
        <v>11</v>
      </c>
      <c r="O22" s="13"/>
    </row>
    <row r="23" spans="3:15" x14ac:dyDescent="0.15">
      <c r="C23" s="4">
        <v>102.121</v>
      </c>
      <c r="D23" s="5">
        <v>495</v>
      </c>
      <c r="E23" s="5">
        <v>700</v>
      </c>
      <c r="G23" s="4">
        <f t="shared" si="0"/>
        <v>12.926708860759494</v>
      </c>
      <c r="H23" s="6">
        <f t="shared" si="1"/>
        <v>597.5</v>
      </c>
      <c r="J23" s="5" t="s">
        <v>12</v>
      </c>
      <c r="K23" s="5" t="s">
        <v>8</v>
      </c>
      <c r="L23" s="5" t="s">
        <v>13</v>
      </c>
      <c r="N23" s="12" t="s">
        <v>14</v>
      </c>
      <c r="O23" s="13"/>
    </row>
    <row r="24" spans="3:15" x14ac:dyDescent="0.15">
      <c r="C24" s="4">
        <v>106.667</v>
      </c>
      <c r="D24" s="5">
        <v>525</v>
      </c>
      <c r="E24" s="5">
        <v>725</v>
      </c>
      <c r="G24" s="4">
        <f t="shared" si="0"/>
        <v>13.502151898734178</v>
      </c>
      <c r="H24" s="6">
        <f t="shared" si="1"/>
        <v>625</v>
      </c>
      <c r="J24" s="4">
        <v>69.393900000000002</v>
      </c>
      <c r="K24" s="4">
        <v>8.784037974683546</v>
      </c>
      <c r="L24" s="6">
        <v>387.5</v>
      </c>
      <c r="N24" s="9" t="s">
        <v>15</v>
      </c>
      <c r="O24" s="3" t="s">
        <v>16</v>
      </c>
    </row>
    <row r="25" spans="3:15" x14ac:dyDescent="0.15">
      <c r="C25" s="4">
        <v>110.90900000000001</v>
      </c>
      <c r="D25" s="5">
        <v>560</v>
      </c>
      <c r="E25" s="5">
        <v>755</v>
      </c>
      <c r="G25" s="4">
        <f t="shared" si="0"/>
        <v>14.039113924050634</v>
      </c>
      <c r="H25" s="6">
        <f t="shared" si="1"/>
        <v>657.5</v>
      </c>
      <c r="J25" s="4">
        <v>76.060599999999994</v>
      </c>
      <c r="K25" s="4">
        <v>9.6279240506329113</v>
      </c>
      <c r="L25" s="6">
        <v>425</v>
      </c>
      <c r="N25" s="3" t="s">
        <v>25</v>
      </c>
      <c r="O25" s="3">
        <f>INDEX(LINEST(K24:K25,L24:L25),1,1)</f>
        <v>2.250362869198308E-2</v>
      </c>
    </row>
    <row r="26" spans="3:15" x14ac:dyDescent="0.15">
      <c r="C26" s="4">
        <v>115.455</v>
      </c>
      <c r="D26" s="5">
        <v>595</v>
      </c>
      <c r="E26" s="5">
        <v>775</v>
      </c>
      <c r="G26" s="4">
        <f t="shared" si="0"/>
        <v>14.614556962025317</v>
      </c>
      <c r="H26" s="6">
        <f t="shared" si="1"/>
        <v>685</v>
      </c>
      <c r="N26" s="3" t="s">
        <v>26</v>
      </c>
      <c r="O26" s="3">
        <f>INDEX(LINEST(K24:K25,L24:L25),1,2)</f>
        <v>6.3881856540101367E-2</v>
      </c>
    </row>
    <row r="27" spans="3:15" x14ac:dyDescent="0.15">
      <c r="C27" s="4">
        <v>119.697</v>
      </c>
      <c r="D27" s="5">
        <v>625</v>
      </c>
      <c r="E27" s="5">
        <v>800</v>
      </c>
      <c r="G27" s="4">
        <f t="shared" si="0"/>
        <v>15.151518987341774</v>
      </c>
      <c r="H27" s="6">
        <f t="shared" si="1"/>
        <v>712.5</v>
      </c>
    </row>
    <row r="28" spans="3:15" x14ac:dyDescent="0.15">
      <c r="C28" s="4">
        <v>123.93899999999999</v>
      </c>
      <c r="D28" s="5">
        <v>660</v>
      </c>
      <c r="E28" s="5">
        <v>825</v>
      </c>
      <c r="G28" s="4">
        <f t="shared" si="0"/>
        <v>15.688481012658228</v>
      </c>
      <c r="H28" s="6">
        <f t="shared" si="1"/>
        <v>742.5</v>
      </c>
      <c r="J28" t="s">
        <v>17</v>
      </c>
      <c r="N28" s="12" t="s">
        <v>11</v>
      </c>
      <c r="O28" s="13"/>
    </row>
    <row r="29" spans="3:15" x14ac:dyDescent="0.15">
      <c r="C29" s="4">
        <v>128.18199999999999</v>
      </c>
      <c r="D29" s="5">
        <v>700</v>
      </c>
      <c r="E29" s="5">
        <v>850</v>
      </c>
      <c r="G29" s="4">
        <f t="shared" si="0"/>
        <v>16.225569620253165</v>
      </c>
      <c r="H29" s="6">
        <f t="shared" si="1"/>
        <v>775</v>
      </c>
      <c r="J29" s="5" t="s">
        <v>12</v>
      </c>
      <c r="K29" s="5" t="s">
        <v>8</v>
      </c>
      <c r="L29" s="5" t="s">
        <v>13</v>
      </c>
      <c r="N29" s="12" t="s">
        <v>14</v>
      </c>
      <c r="O29" s="13"/>
    </row>
    <row r="30" spans="3:15" x14ac:dyDescent="0.15">
      <c r="C30" s="4">
        <v>132.42400000000001</v>
      </c>
      <c r="D30" s="5">
        <v>740</v>
      </c>
      <c r="E30" s="5">
        <v>875</v>
      </c>
      <c r="G30" s="4">
        <f t="shared" si="0"/>
        <v>16.762531645569624</v>
      </c>
      <c r="H30" s="6">
        <f t="shared" si="1"/>
        <v>807.5</v>
      </c>
      <c r="J30" s="4">
        <v>45.757599999999996</v>
      </c>
      <c r="K30" s="4">
        <v>5.7921012658227848</v>
      </c>
      <c r="L30" s="6">
        <v>242.5</v>
      </c>
      <c r="N30" s="3" t="s">
        <v>15</v>
      </c>
      <c r="O30" s="3" t="s">
        <v>16</v>
      </c>
    </row>
    <row r="31" spans="3:15" x14ac:dyDescent="0.15">
      <c r="C31" s="4">
        <v>139.39400000000001</v>
      </c>
      <c r="D31" s="5">
        <v>795</v>
      </c>
      <c r="E31" s="5">
        <v>920</v>
      </c>
      <c r="G31" s="4">
        <f t="shared" si="0"/>
        <v>17.644810126582282</v>
      </c>
      <c r="H31" s="6">
        <f t="shared" si="1"/>
        <v>857.5</v>
      </c>
      <c r="J31" s="4">
        <v>51.2121</v>
      </c>
      <c r="K31" s="4">
        <v>6.4825443037974688</v>
      </c>
      <c r="L31" s="6">
        <v>272.5</v>
      </c>
      <c r="N31" s="3" t="s">
        <v>25</v>
      </c>
      <c r="O31" s="3">
        <f>INDEX(LINEST(K30:K31,L30:L31),1,1)</f>
        <v>2.3014767932489466E-2</v>
      </c>
    </row>
    <row r="32" spans="3:15" x14ac:dyDescent="0.15">
      <c r="C32" s="4">
        <v>143.636</v>
      </c>
      <c r="D32" s="5">
        <v>835</v>
      </c>
      <c r="E32" s="5">
        <v>945</v>
      </c>
      <c r="G32" s="4">
        <f t="shared" si="0"/>
        <v>18.181772151898734</v>
      </c>
      <c r="H32" s="6">
        <f t="shared" si="1"/>
        <v>890</v>
      </c>
      <c r="N32" s="3" t="s">
        <v>26</v>
      </c>
      <c r="O32" s="3">
        <f>INDEX(LINEST(K30:K31,L30:L31),1,2)</f>
        <v>0.21102004219408954</v>
      </c>
    </row>
    <row r="33" spans="3:14" x14ac:dyDescent="0.15">
      <c r="C33" s="4">
        <v>147.87899999999999</v>
      </c>
      <c r="D33" s="5">
        <v>870</v>
      </c>
      <c r="E33" s="5">
        <v>975</v>
      </c>
      <c r="G33" s="4">
        <f t="shared" si="0"/>
        <v>18.718860759493673</v>
      </c>
      <c r="H33" s="6">
        <f t="shared" si="1"/>
        <v>922.5</v>
      </c>
    </row>
    <row r="34" spans="3:14" x14ac:dyDescent="0.15">
      <c r="C34" s="4">
        <v>154.54499999999999</v>
      </c>
      <c r="D34" s="5">
        <v>930</v>
      </c>
      <c r="E34" s="5">
        <v>1025</v>
      </c>
      <c r="G34" s="4">
        <f t="shared" si="0"/>
        <v>19.5626582278481</v>
      </c>
      <c r="H34" s="6">
        <f t="shared" si="1"/>
        <v>977.5</v>
      </c>
    </row>
    <row r="35" spans="3:14" ht="14.25" thickBot="1" x14ac:dyDescent="0.2">
      <c r="C35" s="4">
        <v>158.48500000000001</v>
      </c>
      <c r="D35" s="5">
        <v>970</v>
      </c>
      <c r="E35" s="5">
        <v>1060</v>
      </c>
      <c r="G35" s="4">
        <f t="shared" si="0"/>
        <v>20.061392405063295</v>
      </c>
      <c r="H35" s="6">
        <f t="shared" si="1"/>
        <v>1015</v>
      </c>
      <c r="J35" t="s">
        <v>18</v>
      </c>
      <c r="N35" s="10" t="s">
        <v>19</v>
      </c>
    </row>
    <row r="36" spans="3:14" ht="14.25" thickBot="1" x14ac:dyDescent="0.2">
      <c r="C36" s="4">
        <v>162.727</v>
      </c>
      <c r="D36" s="5">
        <v>1010</v>
      </c>
      <c r="E36" s="5">
        <v>1095</v>
      </c>
      <c r="G36" s="4">
        <f t="shared" si="0"/>
        <v>20.59835443037975</v>
      </c>
      <c r="H36" s="6">
        <f t="shared" si="1"/>
        <v>1052.5</v>
      </c>
      <c r="J36" s="4">
        <f>C51/3</f>
        <v>72.727333333333334</v>
      </c>
      <c r="N36" s="11">
        <f>O25</f>
        <v>2.250362869198308E-2</v>
      </c>
    </row>
    <row r="37" spans="3:14" x14ac:dyDescent="0.15">
      <c r="C37" s="4">
        <v>169.09100000000001</v>
      </c>
      <c r="D37" s="5">
        <v>1080</v>
      </c>
      <c r="E37" s="5">
        <v>1150</v>
      </c>
      <c r="G37" s="4">
        <f t="shared" si="0"/>
        <v>21.403924050632913</v>
      </c>
      <c r="H37" s="6">
        <f t="shared" si="1"/>
        <v>1115</v>
      </c>
    </row>
    <row r="38" spans="3:14" x14ac:dyDescent="0.15">
      <c r="C38" s="4">
        <v>173.03</v>
      </c>
      <c r="D38" s="5">
        <v>1125</v>
      </c>
      <c r="E38" s="5">
        <v>1190</v>
      </c>
      <c r="G38" s="4">
        <f t="shared" si="0"/>
        <v>21.902531645569621</v>
      </c>
      <c r="H38" s="6">
        <f t="shared" si="1"/>
        <v>1157.5</v>
      </c>
    </row>
    <row r="39" spans="3:14" x14ac:dyDescent="0.15">
      <c r="C39" s="4">
        <v>179.09100000000001</v>
      </c>
      <c r="D39" s="5">
        <v>1190</v>
      </c>
      <c r="E39" s="5">
        <v>1260</v>
      </c>
      <c r="G39" s="4">
        <f t="shared" si="0"/>
        <v>22.669746835443039</v>
      </c>
      <c r="H39" s="6">
        <f t="shared" si="1"/>
        <v>1225</v>
      </c>
    </row>
    <row r="40" spans="3:14" x14ac:dyDescent="0.15">
      <c r="C40" s="4">
        <v>183.03</v>
      </c>
      <c r="D40" s="5">
        <v>1240</v>
      </c>
      <c r="E40" s="5">
        <v>1305</v>
      </c>
      <c r="G40" s="4">
        <f t="shared" si="0"/>
        <v>23.168354430379747</v>
      </c>
      <c r="H40" s="6">
        <f t="shared" si="1"/>
        <v>1272.5</v>
      </c>
    </row>
    <row r="41" spans="3:14" x14ac:dyDescent="0.15">
      <c r="C41" s="4">
        <v>189.39400000000001</v>
      </c>
      <c r="D41" s="5">
        <v>1315</v>
      </c>
      <c r="E41" s="5">
        <v>1385</v>
      </c>
      <c r="G41" s="4">
        <f t="shared" si="0"/>
        <v>23.973924050632913</v>
      </c>
      <c r="H41" s="6">
        <f t="shared" si="1"/>
        <v>1350</v>
      </c>
    </row>
    <row r="42" spans="3:14" x14ac:dyDescent="0.15">
      <c r="C42" s="4">
        <v>192.727</v>
      </c>
      <c r="D42" s="5">
        <v>1365</v>
      </c>
      <c r="E42" s="5">
        <v>1440</v>
      </c>
      <c r="G42" s="4">
        <f t="shared" si="0"/>
        <v>24.395822784810129</v>
      </c>
      <c r="H42" s="6">
        <f t="shared" si="1"/>
        <v>1402.5</v>
      </c>
    </row>
    <row r="43" spans="3:14" x14ac:dyDescent="0.15">
      <c r="C43" s="4">
        <v>196.364</v>
      </c>
      <c r="D43" s="5">
        <v>1420</v>
      </c>
      <c r="E43" s="5">
        <v>1495</v>
      </c>
      <c r="G43" s="4">
        <f t="shared" si="0"/>
        <v>24.856202531645572</v>
      </c>
      <c r="H43" s="6">
        <f t="shared" si="1"/>
        <v>1457.5</v>
      </c>
    </row>
    <row r="44" spans="3:14" x14ac:dyDescent="0.15">
      <c r="C44" s="4">
        <v>200</v>
      </c>
      <c r="D44" s="5">
        <v>1475</v>
      </c>
      <c r="E44" s="5">
        <v>1550</v>
      </c>
      <c r="G44" s="4">
        <f t="shared" si="0"/>
        <v>25.316455696202532</v>
      </c>
      <c r="H44" s="6">
        <f t="shared" si="1"/>
        <v>1512.5</v>
      </c>
    </row>
    <row r="45" spans="3:14" x14ac:dyDescent="0.15">
      <c r="C45" s="4">
        <v>203.333</v>
      </c>
      <c r="D45" s="5">
        <v>1535</v>
      </c>
      <c r="E45" s="5">
        <v>1610</v>
      </c>
      <c r="G45" s="4">
        <f t="shared" si="0"/>
        <v>25.738354430379747</v>
      </c>
      <c r="H45" s="6">
        <f t="shared" si="1"/>
        <v>1572.5</v>
      </c>
    </row>
    <row r="46" spans="3:14" x14ac:dyDescent="0.15">
      <c r="C46" s="4">
        <v>208.18199999999999</v>
      </c>
      <c r="D46" s="5">
        <v>1650</v>
      </c>
      <c r="E46" s="5">
        <v>1705</v>
      </c>
      <c r="G46" s="4">
        <f t="shared" si="0"/>
        <v>26.352151898734178</v>
      </c>
      <c r="H46" s="6">
        <f t="shared" si="1"/>
        <v>1677.5</v>
      </c>
    </row>
    <row r="47" spans="3:14" x14ac:dyDescent="0.15">
      <c r="C47" s="4">
        <v>211.21199999999999</v>
      </c>
      <c r="D47" s="5">
        <v>1740</v>
      </c>
      <c r="E47" s="5">
        <v>1755</v>
      </c>
      <c r="G47" s="4">
        <f t="shared" si="0"/>
        <v>26.735696202531646</v>
      </c>
      <c r="H47" s="6">
        <f t="shared" si="1"/>
        <v>1747.5</v>
      </c>
    </row>
    <row r="48" spans="3:14" x14ac:dyDescent="0.15">
      <c r="C48" s="4">
        <v>213.636</v>
      </c>
      <c r="D48" s="5">
        <v>1860</v>
      </c>
      <c r="E48" s="5">
        <v>1805</v>
      </c>
      <c r="G48" s="4">
        <f t="shared" si="0"/>
        <v>27.042531645569621</v>
      </c>
      <c r="H48" s="6">
        <f t="shared" si="1"/>
        <v>1832.5</v>
      </c>
    </row>
    <row r="49" spans="3:8" x14ac:dyDescent="0.15">
      <c r="C49" s="4">
        <v>215.45500000000001</v>
      </c>
      <c r="D49" s="5">
        <v>2005</v>
      </c>
      <c r="E49" s="5">
        <v>1860</v>
      </c>
      <c r="G49" s="4">
        <f t="shared" si="0"/>
        <v>27.272784810126584</v>
      </c>
      <c r="H49" s="6">
        <f t="shared" si="1"/>
        <v>1932.5</v>
      </c>
    </row>
    <row r="50" spans="3:8" x14ac:dyDescent="0.15">
      <c r="C50" s="4">
        <v>217.273</v>
      </c>
      <c r="D50" s="5">
        <v>2175</v>
      </c>
      <c r="E50" s="5">
        <v>1930</v>
      </c>
      <c r="G50" s="4">
        <f t="shared" si="0"/>
        <v>27.502911392405064</v>
      </c>
      <c r="H50" s="6">
        <f t="shared" si="1"/>
        <v>2052.5</v>
      </c>
    </row>
    <row r="51" spans="3:8" x14ac:dyDescent="0.15">
      <c r="C51" s="4">
        <v>218.18199999999999</v>
      </c>
      <c r="D51" s="5">
        <v>2375</v>
      </c>
      <c r="E51" s="5">
        <v>2020</v>
      </c>
      <c r="G51" s="4">
        <f t="shared" si="0"/>
        <v>27.617974683544304</v>
      </c>
      <c r="H51" s="6">
        <f t="shared" si="1"/>
        <v>2197.5</v>
      </c>
    </row>
    <row r="52" spans="3:8" x14ac:dyDescent="0.15">
      <c r="C52" s="4">
        <v>217.273</v>
      </c>
      <c r="D52" s="5">
        <v>2810</v>
      </c>
      <c r="E52" s="5">
        <v>2190</v>
      </c>
    </row>
    <row r="53" spans="3:8" x14ac:dyDescent="0.15">
      <c r="C53" s="4">
        <v>209.09100000000001</v>
      </c>
      <c r="D53" s="5">
        <v>3435</v>
      </c>
      <c r="E53" s="5">
        <v>2205</v>
      </c>
    </row>
    <row r="54" spans="3:8" x14ac:dyDescent="0.15">
      <c r="C54" s="4">
        <v>203.333</v>
      </c>
      <c r="D54" s="5">
        <v>3775</v>
      </c>
      <c r="E54" s="5">
        <v>2185</v>
      </c>
    </row>
    <row r="55" spans="3:8" x14ac:dyDescent="0.15">
      <c r="C55" s="4">
        <v>93.030299999999997</v>
      </c>
      <c r="D55" s="5">
        <v>2385</v>
      </c>
      <c r="E55" s="5">
        <v>930</v>
      </c>
    </row>
    <row r="56" spans="3:8" x14ac:dyDescent="0.15">
      <c r="C56" s="4">
        <v>3.6363599999999998</v>
      </c>
      <c r="D56" s="5">
        <v>1275</v>
      </c>
      <c r="E56" s="5">
        <v>645</v>
      </c>
    </row>
    <row r="57" spans="3:8" x14ac:dyDescent="0.15">
      <c r="C57" s="4">
        <v>0</v>
      </c>
      <c r="D57" s="5">
        <v>1065</v>
      </c>
      <c r="E57" s="5">
        <v>690</v>
      </c>
    </row>
  </sheetData>
  <mergeCells count="5">
    <mergeCell ref="C2:E2"/>
    <mergeCell ref="N22:O22"/>
    <mergeCell ref="N23:O23"/>
    <mergeCell ref="N28:O28"/>
    <mergeCell ref="N29:O29"/>
  </mergeCells>
  <phoneticPr fontId="1"/>
  <pageMargins left="0.7" right="0.7" top="0.75" bottom="0.75" header="0.3" footer="0.3"/>
  <ignoredErrors>
    <ignoredError sqref="H6:H5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A-3,4気中①</vt:lpstr>
      <vt:lpstr>A-3,4気中②</vt:lpstr>
      <vt:lpstr>A-3,4気中③</vt:lpstr>
      <vt:lpstr>A-3,4水中①</vt:lpstr>
      <vt:lpstr>A-3,4水中②</vt:lpstr>
      <vt:lpstr>A-3,4水中③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iyoda</cp:lastModifiedBy>
  <dcterms:created xsi:type="dcterms:W3CDTF">2016-10-26T08:43:05Z</dcterms:created>
  <dcterms:modified xsi:type="dcterms:W3CDTF">2016-10-29T01:29:13Z</dcterms:modified>
</cp:coreProperties>
</file>