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学生実験(後期)\"/>
    </mc:Choice>
  </mc:AlternateContent>
  <bookViews>
    <workbookView xWindow="0" yWindow="0" windowWidth="20490" windowHeight="7770" firstSheet="1" activeTab="3"/>
  </bookViews>
  <sheets>
    <sheet name="A-1,2 気中①" sheetId="1" r:id="rId1"/>
    <sheet name="A-1,2気中②" sheetId="2" r:id="rId2"/>
    <sheet name="A-1,2気中③" sheetId="3" r:id="rId3"/>
    <sheet name="A-1,2水中①" sheetId="4" r:id="rId4"/>
    <sheet name="A-1,2水中②" sheetId="5" r:id="rId5"/>
    <sheet name="A-1,2水中③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6" l="1"/>
  <c r="J91" i="6"/>
  <c r="O87" i="6"/>
  <c r="O86" i="6"/>
  <c r="O81" i="6"/>
  <c r="O80" i="6"/>
  <c r="N91" i="6" s="1"/>
  <c r="J36" i="6"/>
  <c r="O32" i="6" l="1"/>
  <c r="O31" i="6"/>
  <c r="O26" i="6"/>
  <c r="O25" i="6"/>
  <c r="N35" i="5"/>
  <c r="G14" i="5"/>
  <c r="H14" i="5"/>
  <c r="G15" i="5"/>
  <c r="H15" i="5"/>
  <c r="J35" i="5"/>
  <c r="O31" i="5"/>
  <c r="O24" i="5"/>
  <c r="O25" i="5"/>
  <c r="O26" i="4"/>
  <c r="O27" i="4"/>
  <c r="O33" i="4"/>
  <c r="J37" i="4"/>
  <c r="N38" i="3"/>
  <c r="J38" i="3"/>
  <c r="O34" i="3"/>
  <c r="O33" i="3"/>
  <c r="O28" i="3"/>
  <c r="O27" i="3"/>
  <c r="O38" i="2"/>
  <c r="P34" i="2"/>
  <c r="P33" i="2"/>
  <c r="P28" i="2"/>
  <c r="P27" i="2"/>
  <c r="K38" i="2"/>
  <c r="P25" i="1"/>
  <c r="O36" i="1" s="1"/>
  <c r="P32" i="1"/>
  <c r="P31" i="1"/>
  <c r="P26" i="1"/>
  <c r="K36" i="1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6" i="6"/>
  <c r="G4" i="6"/>
  <c r="H7" i="5"/>
  <c r="H8" i="5"/>
  <c r="H9" i="5"/>
  <c r="H10" i="5"/>
  <c r="H11" i="5"/>
  <c r="H12" i="5"/>
  <c r="H13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6" i="5"/>
  <c r="G7" i="5"/>
  <c r="G8" i="5"/>
  <c r="G9" i="5"/>
  <c r="G10" i="5"/>
  <c r="G11" i="5"/>
  <c r="G12" i="5"/>
  <c r="G13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6" i="5"/>
  <c r="G4" i="5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" i="4"/>
  <c r="G6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7" i="4"/>
  <c r="G4" i="4"/>
  <c r="O30" i="5" l="1"/>
  <c r="O32" i="4"/>
  <c r="N37" i="4" s="1"/>
  <c r="H29" i="3"/>
  <c r="H30" i="3"/>
  <c r="H31" i="3"/>
  <c r="H32" i="3"/>
  <c r="H33" i="3"/>
  <c r="H34" i="3"/>
  <c r="H35" i="3"/>
  <c r="H36" i="3"/>
  <c r="H37" i="3"/>
  <c r="H38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6" i="3"/>
  <c r="G7" i="3"/>
  <c r="G9" i="3"/>
  <c r="G11" i="3"/>
  <c r="G13" i="3"/>
  <c r="G15" i="3"/>
  <c r="G17" i="3"/>
  <c r="G19" i="3"/>
  <c r="G21" i="3"/>
  <c r="G23" i="3"/>
  <c r="G25" i="3"/>
  <c r="G27" i="3"/>
  <c r="G29" i="3"/>
  <c r="G31" i="3"/>
  <c r="G33" i="3"/>
  <c r="G35" i="3"/>
  <c r="G37" i="3"/>
  <c r="G6" i="3"/>
  <c r="G4" i="3"/>
  <c r="G10" i="3" s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6" i="2"/>
  <c r="H34" i="2"/>
  <c r="H38" i="2"/>
  <c r="H4" i="2"/>
  <c r="H7" i="2" s="1"/>
  <c r="H4" i="1"/>
  <c r="H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0" i="2" l="1"/>
  <c r="H26" i="2"/>
  <c r="H22" i="2"/>
  <c r="H18" i="2"/>
  <c r="H14" i="2"/>
  <c r="H10" i="2"/>
  <c r="H41" i="2"/>
  <c r="H37" i="2"/>
  <c r="H33" i="2"/>
  <c r="H29" i="2"/>
  <c r="H25" i="2"/>
  <c r="H21" i="2"/>
  <c r="H17" i="2"/>
  <c r="H13" i="2"/>
  <c r="H9" i="2"/>
  <c r="G36" i="3"/>
  <c r="G32" i="3"/>
  <c r="G28" i="3"/>
  <c r="G24" i="3"/>
  <c r="G20" i="3"/>
  <c r="G16" i="3"/>
  <c r="G12" i="3"/>
  <c r="G8" i="3"/>
  <c r="H40" i="2"/>
  <c r="H36" i="2"/>
  <c r="H32" i="2"/>
  <c r="H28" i="2"/>
  <c r="H24" i="2"/>
  <c r="H20" i="2"/>
  <c r="H16" i="2"/>
  <c r="H12" i="2"/>
  <c r="H8" i="2"/>
  <c r="H6" i="2"/>
  <c r="H39" i="2"/>
  <c r="H35" i="2"/>
  <c r="H31" i="2"/>
  <c r="H27" i="2"/>
  <c r="H23" i="2"/>
  <c r="H19" i="2"/>
  <c r="H15" i="2"/>
  <c r="H11" i="2"/>
  <c r="G38" i="3"/>
  <c r="G34" i="3"/>
  <c r="G30" i="3"/>
  <c r="G26" i="3"/>
  <c r="G22" i="3"/>
  <c r="G18" i="3"/>
  <c r="G14" i="3"/>
</calcChain>
</file>

<file path=xl/sharedStrings.xml><?xml version="1.0" encoding="utf-8"?>
<sst xmlns="http://schemas.openxmlformats.org/spreadsheetml/2006/main" count="210" uniqueCount="26">
  <si>
    <t>荷重</t>
    <rPh sb="0" eb="2">
      <t>カジュウ</t>
    </rPh>
    <phoneticPr fontId="1"/>
  </si>
  <si>
    <t>ひずみ１</t>
    <phoneticPr fontId="1"/>
  </si>
  <si>
    <t>ひずみ２</t>
    <phoneticPr fontId="1"/>
  </si>
  <si>
    <t>KN</t>
    <phoneticPr fontId="1"/>
  </si>
  <si>
    <r>
      <t>10</t>
    </r>
    <r>
      <rPr>
        <vertAlign val="superscript"/>
        <sz val="11"/>
        <color theme="1"/>
        <rFont val="ＭＳ Ｐゴシック"/>
        <family val="3"/>
        <charset val="128"/>
        <scheme val="minor"/>
      </rPr>
      <t>-6</t>
    </r>
    <phoneticPr fontId="1"/>
  </si>
  <si>
    <t>班名　A-1,2　気中①</t>
    <rPh sb="0" eb="1">
      <t>ハン</t>
    </rPh>
    <rPh sb="1" eb="2">
      <t>メイ</t>
    </rPh>
    <rPh sb="9" eb="11">
      <t>キチュウ</t>
    </rPh>
    <phoneticPr fontId="1"/>
  </si>
  <si>
    <t>班名　A-1,2　気中②</t>
    <rPh sb="0" eb="1">
      <t>ハン</t>
    </rPh>
    <rPh sb="1" eb="2">
      <t>メイ</t>
    </rPh>
    <rPh sb="9" eb="11">
      <t>キチュウ</t>
    </rPh>
    <phoneticPr fontId="1"/>
  </si>
  <si>
    <t>班名　A-1,2　気中③</t>
    <rPh sb="0" eb="1">
      <t>ハン</t>
    </rPh>
    <rPh sb="1" eb="2">
      <t>メイ</t>
    </rPh>
    <rPh sb="9" eb="11">
      <t>キチュウ</t>
    </rPh>
    <phoneticPr fontId="1"/>
  </si>
  <si>
    <t>班名　A-1,2　水中①</t>
    <rPh sb="0" eb="1">
      <t>ハン</t>
    </rPh>
    <rPh sb="1" eb="2">
      <t>メイ</t>
    </rPh>
    <rPh sb="9" eb="11">
      <t>スイチュウ</t>
    </rPh>
    <phoneticPr fontId="1"/>
  </si>
  <si>
    <t>班名　A-1,2　水中②</t>
    <rPh sb="0" eb="1">
      <t>ハン</t>
    </rPh>
    <rPh sb="1" eb="2">
      <t>メイ</t>
    </rPh>
    <rPh sb="9" eb="11">
      <t>スイチュウ</t>
    </rPh>
    <phoneticPr fontId="1"/>
  </si>
  <si>
    <t>班名　A-1,2　水中③</t>
    <rPh sb="0" eb="1">
      <t>ハン</t>
    </rPh>
    <rPh sb="1" eb="2">
      <t>メイ</t>
    </rPh>
    <rPh sb="9" eb="11">
      <t>スイチュウ</t>
    </rPh>
    <phoneticPr fontId="1"/>
  </si>
  <si>
    <t>圧縮強度</t>
    <rPh sb="0" eb="2">
      <t>アッシュク</t>
    </rPh>
    <rPh sb="2" eb="4">
      <t>キョウド</t>
    </rPh>
    <phoneticPr fontId="1"/>
  </si>
  <si>
    <t>平均ひずみ</t>
    <rPh sb="0" eb="2">
      <t>ヘイキン</t>
    </rPh>
    <phoneticPr fontId="1"/>
  </si>
  <si>
    <t>荷重［KN］</t>
    <rPh sb="0" eb="2">
      <t>カジュウ</t>
    </rPh>
    <phoneticPr fontId="1"/>
  </si>
  <si>
    <t>ひずみ①、②</t>
    <phoneticPr fontId="1"/>
  </si>
  <si>
    <t>直線近似</t>
    <rPh sb="0" eb="2">
      <t>チョクセン</t>
    </rPh>
    <rPh sb="2" eb="4">
      <t>キンジ</t>
    </rPh>
    <phoneticPr fontId="1"/>
  </si>
  <si>
    <t>y=ax+b</t>
    <phoneticPr fontId="1"/>
  </si>
  <si>
    <t>近似曲線係数</t>
    <rPh sb="0" eb="2">
      <t>キンジ</t>
    </rPh>
    <rPh sb="2" eb="4">
      <t>キョクセン</t>
    </rPh>
    <rPh sb="4" eb="6">
      <t>ケイスウ</t>
    </rPh>
    <phoneticPr fontId="1"/>
  </si>
  <si>
    <t>近似式</t>
    <rPh sb="0" eb="3">
      <t>キンジシキ</t>
    </rPh>
    <phoneticPr fontId="1"/>
  </si>
  <si>
    <t>a</t>
    <phoneticPr fontId="1"/>
  </si>
  <si>
    <t>b</t>
    <phoneticPr fontId="1"/>
  </si>
  <si>
    <t>1/3荷重</t>
    <rPh sb="3" eb="5">
      <t>カジュウ</t>
    </rPh>
    <phoneticPr fontId="1"/>
  </si>
  <si>
    <t>静弾性係数</t>
    <rPh sb="0" eb="1">
      <t>セイ</t>
    </rPh>
    <rPh sb="1" eb="3">
      <t>ダンセイ</t>
    </rPh>
    <rPh sb="3" eb="5">
      <t>ケイスウ</t>
    </rPh>
    <phoneticPr fontId="1"/>
  </si>
  <si>
    <t>1/3荷重前後</t>
    <rPh sb="3" eb="5">
      <t>カジュウ</t>
    </rPh>
    <rPh sb="5" eb="7">
      <t>ゼンゴ</t>
    </rPh>
    <phoneticPr fontId="1"/>
  </si>
  <si>
    <t>50u前後</t>
    <rPh sb="3" eb="5">
      <t>ゼンゴ</t>
    </rPh>
    <phoneticPr fontId="1"/>
  </si>
  <si>
    <t>ひずみ2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</si>
</sst>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22" fontId="0" fillId="0" borderId="0" xfId="0" applyNumberForma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2" fontId="0" fillId="0" borderId="0" xfId="0" applyNumberForma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Border="1">
      <alignment vertical="center"/>
    </xf>
    <xf numFmtId="0" fontId="0" fillId="2" borderId="5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'A-1,2 気中①'!$I$5</c:f>
              <c:strCache>
                <c:ptCount val="1"/>
                <c:pt idx="0">
                  <c:v>平均ひずみ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'A-1,2 気中①'!$I$6:$I$36</c:f>
              <c:numCache>
                <c:formatCode>General</c:formatCode>
                <c:ptCount val="31"/>
                <c:pt idx="0">
                  <c:v>0</c:v>
                </c:pt>
                <c:pt idx="1">
                  <c:v>57.5</c:v>
                </c:pt>
                <c:pt idx="2">
                  <c:v>95</c:v>
                </c:pt>
                <c:pt idx="3">
                  <c:v>117.5</c:v>
                </c:pt>
                <c:pt idx="4">
                  <c:v>140</c:v>
                </c:pt>
                <c:pt idx="5">
                  <c:v>190</c:v>
                </c:pt>
                <c:pt idx="6">
                  <c:v>225</c:v>
                </c:pt>
                <c:pt idx="7">
                  <c:v>252.5</c:v>
                </c:pt>
                <c:pt idx="8">
                  <c:v>305</c:v>
                </c:pt>
                <c:pt idx="9">
                  <c:v>335</c:v>
                </c:pt>
                <c:pt idx="10">
                  <c:v>370</c:v>
                </c:pt>
                <c:pt idx="11">
                  <c:v>405</c:v>
                </c:pt>
                <c:pt idx="12">
                  <c:v>442.5</c:v>
                </c:pt>
                <c:pt idx="13">
                  <c:v>485</c:v>
                </c:pt>
                <c:pt idx="14">
                  <c:v>522.5</c:v>
                </c:pt>
                <c:pt idx="15">
                  <c:v>567.5</c:v>
                </c:pt>
                <c:pt idx="16">
                  <c:v>612.5</c:v>
                </c:pt>
                <c:pt idx="17">
                  <c:v>680</c:v>
                </c:pt>
                <c:pt idx="18">
                  <c:v>727.5</c:v>
                </c:pt>
                <c:pt idx="19">
                  <c:v>772.5</c:v>
                </c:pt>
                <c:pt idx="20">
                  <c:v>852.5</c:v>
                </c:pt>
                <c:pt idx="21">
                  <c:v>910</c:v>
                </c:pt>
                <c:pt idx="22">
                  <c:v>965</c:v>
                </c:pt>
                <c:pt idx="23">
                  <c:v>1060</c:v>
                </c:pt>
                <c:pt idx="24">
                  <c:v>1120</c:v>
                </c:pt>
                <c:pt idx="25">
                  <c:v>1227.5</c:v>
                </c:pt>
                <c:pt idx="26">
                  <c:v>1340</c:v>
                </c:pt>
                <c:pt idx="27">
                  <c:v>1462.5</c:v>
                </c:pt>
                <c:pt idx="28">
                  <c:v>1592.5</c:v>
                </c:pt>
                <c:pt idx="29">
                  <c:v>1785</c:v>
                </c:pt>
                <c:pt idx="30">
                  <c:v>2075</c:v>
                </c:pt>
              </c:numCache>
            </c:numRef>
          </c:xVal>
          <c:yVal>
            <c:numRef>
              <c:f>'A-1,2 気中①'!$H$6:$H$39</c:f>
              <c:numCache>
                <c:formatCode>0.00</c:formatCode>
                <c:ptCount val="34"/>
                <c:pt idx="0">
                  <c:v>0</c:v>
                </c:pt>
                <c:pt idx="1">
                  <c:v>1.1507481012658227</c:v>
                </c:pt>
                <c:pt idx="2">
                  <c:v>1.9562658227848102</c:v>
                </c:pt>
                <c:pt idx="3">
                  <c:v>2.3014936708860758</c:v>
                </c:pt>
                <c:pt idx="4">
                  <c:v>2.6850759493670884</c:v>
                </c:pt>
                <c:pt idx="5">
                  <c:v>3.5673164556962025</c:v>
                </c:pt>
                <c:pt idx="6">
                  <c:v>4.1810506329113917</c:v>
                </c:pt>
                <c:pt idx="7">
                  <c:v>4.6797088607594945</c:v>
                </c:pt>
                <c:pt idx="8">
                  <c:v>5.5619493670886078</c:v>
                </c:pt>
                <c:pt idx="9">
                  <c:v>6.0989620253164558</c:v>
                </c:pt>
                <c:pt idx="10">
                  <c:v>6.712696202531645</c:v>
                </c:pt>
                <c:pt idx="11">
                  <c:v>7.288075949367089</c:v>
                </c:pt>
                <c:pt idx="12">
                  <c:v>7.9017974683544301</c:v>
                </c:pt>
                <c:pt idx="13">
                  <c:v>8.5538987341772152</c:v>
                </c:pt>
                <c:pt idx="14">
                  <c:v>9.1292658227848094</c:v>
                </c:pt>
                <c:pt idx="15">
                  <c:v>9.7430000000000003</c:v>
                </c:pt>
                <c:pt idx="16">
                  <c:v>10.318379746835443</c:v>
                </c:pt>
                <c:pt idx="17">
                  <c:v>11.238974683544303</c:v>
                </c:pt>
                <c:pt idx="18">
                  <c:v>11.737632911392405</c:v>
                </c:pt>
                <c:pt idx="19">
                  <c:v>12.274645569620253</c:v>
                </c:pt>
                <c:pt idx="20">
                  <c:v>13.118481012658227</c:v>
                </c:pt>
                <c:pt idx="21">
                  <c:v>13.617215189873418</c:v>
                </c:pt>
                <c:pt idx="22">
                  <c:v>14.115822784810126</c:v>
                </c:pt>
                <c:pt idx="23">
                  <c:v>14.92139240506329</c:v>
                </c:pt>
                <c:pt idx="24">
                  <c:v>15.381645569620254</c:v>
                </c:pt>
                <c:pt idx="25">
                  <c:v>16.110506329113925</c:v>
                </c:pt>
                <c:pt idx="26">
                  <c:v>16.76253164556962</c:v>
                </c:pt>
                <c:pt idx="27">
                  <c:v>17.414683544303799</c:v>
                </c:pt>
                <c:pt idx="28">
                  <c:v>17.951645569620254</c:v>
                </c:pt>
                <c:pt idx="29">
                  <c:v>18.565443037974685</c:v>
                </c:pt>
                <c:pt idx="30">
                  <c:v>19.140759493670885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7B6-4349-8FBF-54F952749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91230816"/>
        <c:axId val="-491235712"/>
      </c:scatterChart>
      <c:valAx>
        <c:axId val="-49123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35712"/>
        <c:crosses val="autoZero"/>
        <c:crossBetween val="midCat"/>
      </c:valAx>
      <c:valAx>
        <c:axId val="-4912357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3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'A-1,2気中②'!$I$6:$I$42</c:f>
              <c:numCache>
                <c:formatCode>0</c:formatCode>
                <c:ptCount val="37"/>
                <c:pt idx="0" formatCode="General">
                  <c:v>0</c:v>
                </c:pt>
                <c:pt idx="1">
                  <c:v>97.5</c:v>
                </c:pt>
                <c:pt idx="2">
                  <c:v>80</c:v>
                </c:pt>
                <c:pt idx="3">
                  <c:v>107.5</c:v>
                </c:pt>
                <c:pt idx="4">
                  <c:v>142.5</c:v>
                </c:pt>
                <c:pt idx="5">
                  <c:v>177.5</c:v>
                </c:pt>
                <c:pt idx="6">
                  <c:v>215</c:v>
                </c:pt>
                <c:pt idx="7">
                  <c:v>252.5</c:v>
                </c:pt>
                <c:pt idx="8">
                  <c:v>287.5</c:v>
                </c:pt>
                <c:pt idx="9">
                  <c:v>325</c:v>
                </c:pt>
                <c:pt idx="10">
                  <c:v>372.5</c:v>
                </c:pt>
                <c:pt idx="11">
                  <c:v>405</c:v>
                </c:pt>
                <c:pt idx="12">
                  <c:v>460</c:v>
                </c:pt>
                <c:pt idx="13">
                  <c:v>500</c:v>
                </c:pt>
                <c:pt idx="14">
                  <c:v>542.5</c:v>
                </c:pt>
                <c:pt idx="15">
                  <c:v>590</c:v>
                </c:pt>
                <c:pt idx="16">
                  <c:v>637.5</c:v>
                </c:pt>
                <c:pt idx="17">
                  <c:v>690</c:v>
                </c:pt>
                <c:pt idx="18">
                  <c:v>740</c:v>
                </c:pt>
                <c:pt idx="19">
                  <c:v>795</c:v>
                </c:pt>
                <c:pt idx="20">
                  <c:v>852.5</c:v>
                </c:pt>
                <c:pt idx="21">
                  <c:v>905</c:v>
                </c:pt>
                <c:pt idx="22">
                  <c:v>965</c:v>
                </c:pt>
                <c:pt idx="23">
                  <c:v>1027.5</c:v>
                </c:pt>
                <c:pt idx="24">
                  <c:v>1095</c:v>
                </c:pt>
                <c:pt idx="25">
                  <c:v>1160</c:v>
                </c:pt>
                <c:pt idx="26">
                  <c:v>1232.5</c:v>
                </c:pt>
                <c:pt idx="27">
                  <c:v>1335</c:v>
                </c:pt>
                <c:pt idx="28">
                  <c:v>1415</c:v>
                </c:pt>
                <c:pt idx="29">
                  <c:v>1525</c:v>
                </c:pt>
                <c:pt idx="30">
                  <c:v>1642.5</c:v>
                </c:pt>
                <c:pt idx="31">
                  <c:v>1820</c:v>
                </c:pt>
                <c:pt idx="32">
                  <c:v>2010</c:v>
                </c:pt>
                <c:pt idx="33">
                  <c:v>2082.5</c:v>
                </c:pt>
                <c:pt idx="34">
                  <c:v>2167.5</c:v>
                </c:pt>
                <c:pt idx="35">
                  <c:v>2310</c:v>
                </c:pt>
              </c:numCache>
            </c:numRef>
          </c:xVal>
          <c:yVal>
            <c:numRef>
              <c:f>'A-1,2気中②'!$H$6:$H$42</c:f>
              <c:numCache>
                <c:formatCode>0.00</c:formatCode>
                <c:ptCount val="37"/>
                <c:pt idx="0">
                  <c:v>0</c:v>
                </c:pt>
                <c:pt idx="1">
                  <c:v>1.4959746835443037</c:v>
                </c:pt>
                <c:pt idx="2">
                  <c:v>1.4192531645569622</c:v>
                </c:pt>
                <c:pt idx="3">
                  <c:v>1.9562658227848102</c:v>
                </c:pt>
                <c:pt idx="4">
                  <c:v>2.6083670886075954</c:v>
                </c:pt>
                <c:pt idx="5">
                  <c:v>3.2220886075949369</c:v>
                </c:pt>
                <c:pt idx="6">
                  <c:v>3.9125443037974685</c:v>
                </c:pt>
                <c:pt idx="7">
                  <c:v>4.5646329113924056</c:v>
                </c:pt>
                <c:pt idx="8">
                  <c:v>5.1400126582278478</c:v>
                </c:pt>
                <c:pt idx="9">
                  <c:v>5.7921012658227848</c:v>
                </c:pt>
                <c:pt idx="10">
                  <c:v>6.5209113924050639</c:v>
                </c:pt>
                <c:pt idx="11">
                  <c:v>7.0579240506329111</c:v>
                </c:pt>
                <c:pt idx="12">
                  <c:v>7.8250886075949371</c:v>
                </c:pt>
                <c:pt idx="13">
                  <c:v>8.400455696202533</c:v>
                </c:pt>
                <c:pt idx="14">
                  <c:v>8.9758354430379743</c:v>
                </c:pt>
                <c:pt idx="15">
                  <c:v>9.5895696202531653</c:v>
                </c:pt>
                <c:pt idx="16">
                  <c:v>10.241658227848101</c:v>
                </c:pt>
                <c:pt idx="17">
                  <c:v>10.893746835443038</c:v>
                </c:pt>
                <c:pt idx="18">
                  <c:v>11.545835443037976</c:v>
                </c:pt>
                <c:pt idx="19">
                  <c:v>12.236291139240508</c:v>
                </c:pt>
                <c:pt idx="20">
                  <c:v>12.888354430379747</c:v>
                </c:pt>
                <c:pt idx="21">
                  <c:v>13.502151898734178</c:v>
                </c:pt>
                <c:pt idx="22">
                  <c:v>14.115822784810128</c:v>
                </c:pt>
                <c:pt idx="23">
                  <c:v>14.767974683544304</c:v>
                </c:pt>
                <c:pt idx="24">
                  <c:v>15.343291139240508</c:v>
                </c:pt>
                <c:pt idx="25">
                  <c:v>15.957088607594939</c:v>
                </c:pt>
                <c:pt idx="26">
                  <c:v>16.53240506329114</c:v>
                </c:pt>
                <c:pt idx="27">
                  <c:v>17.261265822784811</c:v>
                </c:pt>
                <c:pt idx="28">
                  <c:v>17.798227848101266</c:v>
                </c:pt>
                <c:pt idx="29">
                  <c:v>18.450379746835445</c:v>
                </c:pt>
                <c:pt idx="30">
                  <c:v>19.10240506329114</c:v>
                </c:pt>
                <c:pt idx="31">
                  <c:v>19.754556962025319</c:v>
                </c:pt>
                <c:pt idx="32">
                  <c:v>20.291518987341775</c:v>
                </c:pt>
                <c:pt idx="33">
                  <c:v>20.444936708860759</c:v>
                </c:pt>
                <c:pt idx="34">
                  <c:v>20.560000000000002</c:v>
                </c:pt>
                <c:pt idx="35">
                  <c:v>20.636708860759494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C8A-4C24-A9EC-8AF180961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91225376"/>
        <c:axId val="-491228096"/>
      </c:scatterChart>
      <c:valAx>
        <c:axId val="-49122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8096"/>
        <c:crosses val="autoZero"/>
        <c:crossBetween val="midCat"/>
      </c:valAx>
      <c:valAx>
        <c:axId val="-49122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1225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'A-1,2気中③'!$I$4:$I$5</c:f>
              <c:strCache>
                <c:ptCount val="2"/>
                <c:pt idx="0">
                  <c:v>0.126582278</c:v>
                </c:pt>
                <c:pt idx="1">
                  <c:v>平均ひずみ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'A-1,2気中③'!$H$6:$H$38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32.5</c:v>
                </c:pt>
                <c:pt idx="3">
                  <c:v>77.5</c:v>
                </c:pt>
                <c:pt idx="4">
                  <c:v>140</c:v>
                </c:pt>
                <c:pt idx="5">
                  <c:v>185</c:v>
                </c:pt>
                <c:pt idx="6">
                  <c:v>245</c:v>
                </c:pt>
                <c:pt idx="7">
                  <c:v>287.5</c:v>
                </c:pt>
                <c:pt idx="8">
                  <c:v>322.5</c:v>
                </c:pt>
                <c:pt idx="9">
                  <c:v>385</c:v>
                </c:pt>
                <c:pt idx="10">
                  <c:v>425</c:v>
                </c:pt>
                <c:pt idx="11">
                  <c:v>460</c:v>
                </c:pt>
                <c:pt idx="12">
                  <c:v>520</c:v>
                </c:pt>
                <c:pt idx="13">
                  <c:v>557.5</c:v>
                </c:pt>
                <c:pt idx="14">
                  <c:v>597.5</c:v>
                </c:pt>
                <c:pt idx="15">
                  <c:v>642.5</c:v>
                </c:pt>
                <c:pt idx="16">
                  <c:v>712.5</c:v>
                </c:pt>
                <c:pt idx="17">
                  <c:v>765</c:v>
                </c:pt>
                <c:pt idx="18">
                  <c:v>817.5</c:v>
                </c:pt>
                <c:pt idx="19">
                  <c:v>870</c:v>
                </c:pt>
                <c:pt idx="20">
                  <c:v>925</c:v>
                </c:pt>
                <c:pt idx="21">
                  <c:v>967.5</c:v>
                </c:pt>
                <c:pt idx="22">
                  <c:v>1047.5</c:v>
                </c:pt>
                <c:pt idx="23">
                  <c:v>1097.5</c:v>
                </c:pt>
                <c:pt idx="24">
                  <c:v>1197.5</c:v>
                </c:pt>
                <c:pt idx="25">
                  <c:v>1270</c:v>
                </c:pt>
                <c:pt idx="26">
                  <c:v>1345</c:v>
                </c:pt>
                <c:pt idx="27">
                  <c:v>1475</c:v>
                </c:pt>
                <c:pt idx="28">
                  <c:v>1552.5</c:v>
                </c:pt>
                <c:pt idx="29">
                  <c:v>1637.5</c:v>
                </c:pt>
                <c:pt idx="30">
                  <c:v>1795</c:v>
                </c:pt>
                <c:pt idx="31">
                  <c:v>1910</c:v>
                </c:pt>
                <c:pt idx="32">
                  <c:v>2150</c:v>
                </c:pt>
              </c:numCache>
            </c:numRef>
          </c:xVal>
          <c:yVal>
            <c:numRef>
              <c:f>'A-1,2気中③'!$G$6:$G$38</c:f>
              <c:numCache>
                <c:formatCode>0.00</c:formatCode>
                <c:ptCount val="33"/>
                <c:pt idx="0">
                  <c:v>0</c:v>
                </c:pt>
                <c:pt idx="1">
                  <c:v>3.8358227848101271E-2</c:v>
                </c:pt>
                <c:pt idx="2">
                  <c:v>0.69044936708860771</c:v>
                </c:pt>
                <c:pt idx="3">
                  <c:v>1.4192531645569622</c:v>
                </c:pt>
                <c:pt idx="4">
                  <c:v>2.2247848101265824</c:v>
                </c:pt>
                <c:pt idx="5">
                  <c:v>2.8385063291139243</c:v>
                </c:pt>
                <c:pt idx="6">
                  <c:v>3.6056708860759494</c:v>
                </c:pt>
                <c:pt idx="7">
                  <c:v>4.1810506329113926</c:v>
                </c:pt>
                <c:pt idx="8">
                  <c:v>4.6413544303797467</c:v>
                </c:pt>
                <c:pt idx="9">
                  <c:v>5.4852278481012666</c:v>
                </c:pt>
                <c:pt idx="10">
                  <c:v>6.0989620253164567</c:v>
                </c:pt>
                <c:pt idx="11">
                  <c:v>6.5976202531645578</c:v>
                </c:pt>
                <c:pt idx="12">
                  <c:v>7.479860759493671</c:v>
                </c:pt>
                <c:pt idx="13">
                  <c:v>8.01687341772152</c:v>
                </c:pt>
                <c:pt idx="14">
                  <c:v>8.5922531645569631</c:v>
                </c:pt>
                <c:pt idx="15">
                  <c:v>9.2059873417721523</c:v>
                </c:pt>
                <c:pt idx="16">
                  <c:v>10.164936708860759</c:v>
                </c:pt>
                <c:pt idx="17">
                  <c:v>10.77867088607595</c:v>
                </c:pt>
                <c:pt idx="18">
                  <c:v>11.39240506329114</c:v>
                </c:pt>
                <c:pt idx="19">
                  <c:v>12.006139240506331</c:v>
                </c:pt>
                <c:pt idx="20">
                  <c:v>12.581506329113925</c:v>
                </c:pt>
                <c:pt idx="21">
                  <c:v>13.003417721518989</c:v>
                </c:pt>
                <c:pt idx="22">
                  <c:v>13.73227848101266</c:v>
                </c:pt>
                <c:pt idx="23">
                  <c:v>14.230886075949369</c:v>
                </c:pt>
                <c:pt idx="24">
                  <c:v>15.113164556962028</c:v>
                </c:pt>
                <c:pt idx="25">
                  <c:v>15.650126582278482</c:v>
                </c:pt>
                <c:pt idx="26">
                  <c:v>16.18721518987342</c:v>
                </c:pt>
                <c:pt idx="27">
                  <c:v>17.031012658227848</c:v>
                </c:pt>
                <c:pt idx="28">
                  <c:v>17.529746835443042</c:v>
                </c:pt>
                <c:pt idx="29">
                  <c:v>17.990000000000002</c:v>
                </c:pt>
                <c:pt idx="30">
                  <c:v>18.795569620253168</c:v>
                </c:pt>
                <c:pt idx="31">
                  <c:v>19.294177215189876</c:v>
                </c:pt>
                <c:pt idx="32">
                  <c:v>19.792911392405067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480-47A8-A4DA-45254D3A6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92264416"/>
        <c:axId val="-492265504"/>
      </c:scatterChart>
      <c:valAx>
        <c:axId val="-49226441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2265504"/>
        <c:crosses val="autoZero"/>
        <c:crossBetween val="midCat"/>
      </c:valAx>
      <c:valAx>
        <c:axId val="-4922655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92264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'A-1,2水中①'!$H$6:$H$62</c:f>
              <c:numCache>
                <c:formatCode>0</c:formatCode>
                <c:ptCount val="57"/>
                <c:pt idx="0">
                  <c:v>0</c:v>
                </c:pt>
                <c:pt idx="1">
                  <c:v>17.5</c:v>
                </c:pt>
                <c:pt idx="2">
                  <c:v>47.5</c:v>
                </c:pt>
                <c:pt idx="3">
                  <c:v>50</c:v>
                </c:pt>
                <c:pt idx="4">
                  <c:v>72.5</c:v>
                </c:pt>
                <c:pt idx="5">
                  <c:v>100</c:v>
                </c:pt>
                <c:pt idx="6">
                  <c:v>122.5</c:v>
                </c:pt>
                <c:pt idx="7">
                  <c:v>142.5</c:v>
                </c:pt>
                <c:pt idx="8">
                  <c:v>172.5</c:v>
                </c:pt>
                <c:pt idx="9">
                  <c:v>200</c:v>
                </c:pt>
                <c:pt idx="10">
                  <c:v>215</c:v>
                </c:pt>
                <c:pt idx="11">
                  <c:v>232.5</c:v>
                </c:pt>
                <c:pt idx="12">
                  <c:v>275</c:v>
                </c:pt>
                <c:pt idx="13">
                  <c:v>292.5</c:v>
                </c:pt>
                <c:pt idx="14">
                  <c:v>315</c:v>
                </c:pt>
                <c:pt idx="15">
                  <c:v>332.5</c:v>
                </c:pt>
                <c:pt idx="16">
                  <c:v>357.5</c:v>
                </c:pt>
                <c:pt idx="17">
                  <c:v>377.5</c:v>
                </c:pt>
                <c:pt idx="18">
                  <c:v>405</c:v>
                </c:pt>
                <c:pt idx="19">
                  <c:v>427.5</c:v>
                </c:pt>
                <c:pt idx="20">
                  <c:v>457.5</c:v>
                </c:pt>
                <c:pt idx="21">
                  <c:v>477.5</c:v>
                </c:pt>
                <c:pt idx="22">
                  <c:v>510</c:v>
                </c:pt>
                <c:pt idx="23">
                  <c:v>532.5</c:v>
                </c:pt>
                <c:pt idx="24">
                  <c:v>570</c:v>
                </c:pt>
                <c:pt idx="25">
                  <c:v>600</c:v>
                </c:pt>
                <c:pt idx="26">
                  <c:v>617.5</c:v>
                </c:pt>
                <c:pt idx="27">
                  <c:v>640</c:v>
                </c:pt>
                <c:pt idx="28">
                  <c:v>670</c:v>
                </c:pt>
                <c:pt idx="29">
                  <c:v>692.5</c:v>
                </c:pt>
                <c:pt idx="30">
                  <c:v>730</c:v>
                </c:pt>
                <c:pt idx="31">
                  <c:v>755</c:v>
                </c:pt>
                <c:pt idx="32">
                  <c:v>782.5</c:v>
                </c:pt>
                <c:pt idx="33">
                  <c:v>827.5</c:v>
                </c:pt>
                <c:pt idx="34">
                  <c:v>857.5</c:v>
                </c:pt>
                <c:pt idx="35">
                  <c:v>887.5</c:v>
                </c:pt>
                <c:pt idx="36">
                  <c:v>915</c:v>
                </c:pt>
                <c:pt idx="37">
                  <c:v>970</c:v>
                </c:pt>
                <c:pt idx="38">
                  <c:v>1007.5</c:v>
                </c:pt>
                <c:pt idx="39">
                  <c:v>1030</c:v>
                </c:pt>
                <c:pt idx="40">
                  <c:v>1062.5</c:v>
                </c:pt>
                <c:pt idx="41">
                  <c:v>1107.5</c:v>
                </c:pt>
                <c:pt idx="42">
                  <c:v>1145</c:v>
                </c:pt>
                <c:pt idx="43">
                  <c:v>1177.5</c:v>
                </c:pt>
                <c:pt idx="44">
                  <c:v>1200</c:v>
                </c:pt>
                <c:pt idx="45">
                  <c:v>1232.5</c:v>
                </c:pt>
                <c:pt idx="46">
                  <c:v>1270</c:v>
                </c:pt>
                <c:pt idx="47">
                  <c:v>1307.5</c:v>
                </c:pt>
                <c:pt idx="48">
                  <c:v>1327.5</c:v>
                </c:pt>
                <c:pt idx="49">
                  <c:v>1362.5</c:v>
                </c:pt>
                <c:pt idx="50">
                  <c:v>1402.5</c:v>
                </c:pt>
                <c:pt idx="51">
                  <c:v>1500</c:v>
                </c:pt>
                <c:pt idx="52">
                  <c:v>1530</c:v>
                </c:pt>
                <c:pt idx="53">
                  <c:v>1605</c:v>
                </c:pt>
                <c:pt idx="54">
                  <c:v>1670</c:v>
                </c:pt>
                <c:pt idx="55">
                  <c:v>1750</c:v>
                </c:pt>
                <c:pt idx="56">
                  <c:v>1860</c:v>
                </c:pt>
              </c:numCache>
            </c:numRef>
          </c:xVal>
          <c:yVal>
            <c:numRef>
              <c:f>'A-1,2水中①'!$G$6:$G$62</c:f>
              <c:numCache>
                <c:formatCode>0.00</c:formatCode>
                <c:ptCount val="57"/>
                <c:pt idx="0">
                  <c:v>0</c:v>
                </c:pt>
                <c:pt idx="1">
                  <c:v>0.65209113924050632</c:v>
                </c:pt>
                <c:pt idx="2">
                  <c:v>1.5726835443037976</c:v>
                </c:pt>
                <c:pt idx="3">
                  <c:v>1.4959746835443037</c:v>
                </c:pt>
                <c:pt idx="4">
                  <c:v>2.2631392405063289</c:v>
                </c:pt>
                <c:pt idx="5">
                  <c:v>2.9919493670886075</c:v>
                </c:pt>
                <c:pt idx="6">
                  <c:v>3.6056708860759494</c:v>
                </c:pt>
                <c:pt idx="7">
                  <c:v>4.2194050632911395</c:v>
                </c:pt>
                <c:pt idx="8">
                  <c:v>4.9865696202531655</c:v>
                </c:pt>
                <c:pt idx="9">
                  <c:v>5.7153797468354428</c:v>
                </c:pt>
                <c:pt idx="10">
                  <c:v>6.1756835443037978</c:v>
                </c:pt>
                <c:pt idx="11">
                  <c:v>6.6743417721518989</c:v>
                </c:pt>
                <c:pt idx="12">
                  <c:v>7.710012658227849</c:v>
                </c:pt>
                <c:pt idx="13">
                  <c:v>8.2853797468354422</c:v>
                </c:pt>
                <c:pt idx="14">
                  <c:v>8.784037974683546</c:v>
                </c:pt>
                <c:pt idx="15">
                  <c:v>9.3210632911392413</c:v>
                </c:pt>
                <c:pt idx="16">
                  <c:v>9.9731518987341765</c:v>
                </c:pt>
                <c:pt idx="17">
                  <c:v>10.471810126582278</c:v>
                </c:pt>
                <c:pt idx="18">
                  <c:v>11.162253164556962</c:v>
                </c:pt>
                <c:pt idx="19">
                  <c:v>11.737632911392406</c:v>
                </c:pt>
                <c:pt idx="20">
                  <c:v>12.504797468354431</c:v>
                </c:pt>
                <c:pt idx="21">
                  <c:v>13.003417721518989</c:v>
                </c:pt>
                <c:pt idx="22">
                  <c:v>13.770632911392406</c:v>
                </c:pt>
                <c:pt idx="23">
                  <c:v>14.307594936708862</c:v>
                </c:pt>
                <c:pt idx="24">
                  <c:v>15.266582278481012</c:v>
                </c:pt>
                <c:pt idx="25">
                  <c:v>15.880379746835445</c:v>
                </c:pt>
                <c:pt idx="26">
                  <c:v>16.340632911392408</c:v>
                </c:pt>
                <c:pt idx="27">
                  <c:v>16.839240506329116</c:v>
                </c:pt>
                <c:pt idx="28">
                  <c:v>17.491392405063291</c:v>
                </c:pt>
                <c:pt idx="29">
                  <c:v>18.02835443037975</c:v>
                </c:pt>
                <c:pt idx="30">
                  <c:v>18.795569620253168</c:v>
                </c:pt>
                <c:pt idx="31">
                  <c:v>19.409240506329116</c:v>
                </c:pt>
                <c:pt idx="32">
                  <c:v>19.907974683544303</c:v>
                </c:pt>
                <c:pt idx="33">
                  <c:v>20.828481012658226</c:v>
                </c:pt>
                <c:pt idx="34">
                  <c:v>21.403924050632913</c:v>
                </c:pt>
                <c:pt idx="35">
                  <c:v>21.940886075949368</c:v>
                </c:pt>
                <c:pt idx="36">
                  <c:v>22.516329113924051</c:v>
                </c:pt>
                <c:pt idx="37">
                  <c:v>23.475316455696206</c:v>
                </c:pt>
                <c:pt idx="38">
                  <c:v>24.088987341772153</c:v>
                </c:pt>
                <c:pt idx="39">
                  <c:v>24.395822784810129</c:v>
                </c:pt>
                <c:pt idx="40">
                  <c:v>24.932911392405064</c:v>
                </c:pt>
                <c:pt idx="41">
                  <c:v>25.508227848101267</c:v>
                </c:pt>
                <c:pt idx="42">
                  <c:v>26.083670886075954</c:v>
                </c:pt>
                <c:pt idx="43">
                  <c:v>26.467215189873421</c:v>
                </c:pt>
                <c:pt idx="44">
                  <c:v>26.658987341772153</c:v>
                </c:pt>
                <c:pt idx="45">
                  <c:v>26.965822784810129</c:v>
                </c:pt>
                <c:pt idx="46">
                  <c:v>27.426202531645572</c:v>
                </c:pt>
                <c:pt idx="47">
                  <c:v>27.848101265822788</c:v>
                </c:pt>
                <c:pt idx="48">
                  <c:v>28.03987341772152</c:v>
                </c:pt>
                <c:pt idx="49">
                  <c:v>28.346708860759495</c:v>
                </c:pt>
                <c:pt idx="50">
                  <c:v>28.730379746835446</c:v>
                </c:pt>
                <c:pt idx="51">
                  <c:v>29.459113924050634</c:v>
                </c:pt>
                <c:pt idx="52">
                  <c:v>29.650886075949369</c:v>
                </c:pt>
                <c:pt idx="53">
                  <c:v>30.111265822784812</c:v>
                </c:pt>
                <c:pt idx="54">
                  <c:v>30.341392405063292</c:v>
                </c:pt>
                <c:pt idx="55">
                  <c:v>30.533164556962024</c:v>
                </c:pt>
                <c:pt idx="56">
                  <c:v>30.571518987341772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CD-42D4-8E26-A1A8C9DF3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149232"/>
        <c:axId val="386147984"/>
      </c:scatterChart>
      <c:valAx>
        <c:axId val="386149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6147984"/>
        <c:crosses val="autoZero"/>
        <c:crossBetween val="midCat"/>
      </c:valAx>
      <c:valAx>
        <c:axId val="38614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6149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'A-1,2水中②'!$H$6:$H$49</c:f>
              <c:numCache>
                <c:formatCode>0</c:formatCode>
                <c:ptCount val="44"/>
                <c:pt idx="0" formatCode="General">
                  <c:v>0</c:v>
                </c:pt>
                <c:pt idx="1">
                  <c:v>77.5</c:v>
                </c:pt>
                <c:pt idx="2">
                  <c:v>77.5</c:v>
                </c:pt>
                <c:pt idx="3">
                  <c:v>80</c:v>
                </c:pt>
                <c:pt idx="4">
                  <c:v>105</c:v>
                </c:pt>
                <c:pt idx="5">
                  <c:v>137.5</c:v>
                </c:pt>
                <c:pt idx="6">
                  <c:v>165</c:v>
                </c:pt>
                <c:pt idx="7">
                  <c:v>187.5</c:v>
                </c:pt>
                <c:pt idx="8">
                  <c:v>210</c:v>
                </c:pt>
                <c:pt idx="9">
                  <c:v>232.5</c:v>
                </c:pt>
                <c:pt idx="10">
                  <c:v>260</c:v>
                </c:pt>
                <c:pt idx="11">
                  <c:v>282.5</c:v>
                </c:pt>
                <c:pt idx="12">
                  <c:v>307.5</c:v>
                </c:pt>
                <c:pt idx="13">
                  <c:v>332.5</c:v>
                </c:pt>
                <c:pt idx="14">
                  <c:v>372.5</c:v>
                </c:pt>
                <c:pt idx="15">
                  <c:v>395</c:v>
                </c:pt>
                <c:pt idx="16">
                  <c:v>420</c:v>
                </c:pt>
                <c:pt idx="17">
                  <c:v>457.5</c:v>
                </c:pt>
                <c:pt idx="18">
                  <c:v>482.5</c:v>
                </c:pt>
                <c:pt idx="19">
                  <c:v>530</c:v>
                </c:pt>
                <c:pt idx="20">
                  <c:v>560</c:v>
                </c:pt>
                <c:pt idx="21">
                  <c:v>590</c:v>
                </c:pt>
                <c:pt idx="22">
                  <c:v>617.5</c:v>
                </c:pt>
                <c:pt idx="23">
                  <c:v>650</c:v>
                </c:pt>
                <c:pt idx="24">
                  <c:v>700</c:v>
                </c:pt>
                <c:pt idx="25">
                  <c:v>727.5</c:v>
                </c:pt>
                <c:pt idx="26">
                  <c:v>757.5</c:v>
                </c:pt>
                <c:pt idx="27">
                  <c:v>792.5</c:v>
                </c:pt>
                <c:pt idx="28">
                  <c:v>825</c:v>
                </c:pt>
                <c:pt idx="29">
                  <c:v>857.5</c:v>
                </c:pt>
                <c:pt idx="30">
                  <c:v>892.5</c:v>
                </c:pt>
                <c:pt idx="31">
                  <c:v>930</c:v>
                </c:pt>
                <c:pt idx="32">
                  <c:v>990</c:v>
                </c:pt>
                <c:pt idx="33">
                  <c:v>1030</c:v>
                </c:pt>
                <c:pt idx="34">
                  <c:v>1072.5</c:v>
                </c:pt>
                <c:pt idx="35">
                  <c:v>1117.5</c:v>
                </c:pt>
                <c:pt idx="36">
                  <c:v>1207.5</c:v>
                </c:pt>
                <c:pt idx="37">
                  <c:v>1290</c:v>
                </c:pt>
                <c:pt idx="38">
                  <c:v>1350</c:v>
                </c:pt>
                <c:pt idx="39">
                  <c:v>1420</c:v>
                </c:pt>
                <c:pt idx="40">
                  <c:v>1500</c:v>
                </c:pt>
                <c:pt idx="41">
                  <c:v>1587.5</c:v>
                </c:pt>
                <c:pt idx="42">
                  <c:v>1700</c:v>
                </c:pt>
                <c:pt idx="43">
                  <c:v>1985</c:v>
                </c:pt>
              </c:numCache>
            </c:numRef>
          </c:xVal>
          <c:yVal>
            <c:numRef>
              <c:f>'A-1,2水中②'!$G$6:$G$49</c:f>
              <c:numCache>
                <c:formatCode>0.00</c:formatCode>
                <c:ptCount val="44"/>
                <c:pt idx="0">
                  <c:v>0</c:v>
                </c:pt>
                <c:pt idx="1">
                  <c:v>2.2247848101265824</c:v>
                </c:pt>
                <c:pt idx="2">
                  <c:v>2.4549240506329113</c:v>
                </c:pt>
                <c:pt idx="3">
                  <c:v>2.5700000000000003</c:v>
                </c:pt>
                <c:pt idx="4">
                  <c:v>3.3371645569620259</c:v>
                </c:pt>
                <c:pt idx="5">
                  <c:v>4.1810506329113926</c:v>
                </c:pt>
                <c:pt idx="6">
                  <c:v>4.9482151898734177</c:v>
                </c:pt>
                <c:pt idx="7">
                  <c:v>5.5235949367088617</c:v>
                </c:pt>
                <c:pt idx="8">
                  <c:v>6.1373164556962028</c:v>
                </c:pt>
                <c:pt idx="9">
                  <c:v>6.7510506329113928</c:v>
                </c:pt>
                <c:pt idx="10">
                  <c:v>7.441506329113925</c:v>
                </c:pt>
                <c:pt idx="11">
                  <c:v>8.055240506329115</c:v>
                </c:pt>
                <c:pt idx="12">
                  <c:v>8.6306075949367091</c:v>
                </c:pt>
                <c:pt idx="13">
                  <c:v>9.2059873417721523</c:v>
                </c:pt>
                <c:pt idx="14">
                  <c:v>10.164936708860759</c:v>
                </c:pt>
                <c:pt idx="15">
                  <c:v>10.663594936708861</c:v>
                </c:pt>
                <c:pt idx="16">
                  <c:v>11.162253164556962</c:v>
                </c:pt>
                <c:pt idx="17">
                  <c:v>11.967784810126584</c:v>
                </c:pt>
                <c:pt idx="18">
                  <c:v>12.543151898734179</c:v>
                </c:pt>
                <c:pt idx="19">
                  <c:v>13.425443037974686</c:v>
                </c:pt>
                <c:pt idx="20">
                  <c:v>14.039113924050634</c:v>
                </c:pt>
                <c:pt idx="21">
                  <c:v>14.652911392405064</c:v>
                </c:pt>
                <c:pt idx="22">
                  <c:v>15.228227848101266</c:v>
                </c:pt>
                <c:pt idx="23">
                  <c:v>15.842025316455697</c:v>
                </c:pt>
                <c:pt idx="24">
                  <c:v>16.762531645569624</c:v>
                </c:pt>
                <c:pt idx="25">
                  <c:v>17.261265822784811</c:v>
                </c:pt>
                <c:pt idx="26">
                  <c:v>17.874936708860758</c:v>
                </c:pt>
                <c:pt idx="27">
                  <c:v>18.450379746835445</c:v>
                </c:pt>
                <c:pt idx="28">
                  <c:v>18.9873417721519</c:v>
                </c:pt>
                <c:pt idx="29">
                  <c:v>19.5626582278481</c:v>
                </c:pt>
                <c:pt idx="30">
                  <c:v>20.099746835443042</c:v>
                </c:pt>
                <c:pt idx="31">
                  <c:v>20.636708860759494</c:v>
                </c:pt>
                <c:pt idx="32">
                  <c:v>21.480632911392409</c:v>
                </c:pt>
                <c:pt idx="33">
                  <c:v>22.017594936708861</c:v>
                </c:pt>
                <c:pt idx="34">
                  <c:v>22.554683544303799</c:v>
                </c:pt>
                <c:pt idx="35">
                  <c:v>23.091645569620255</c:v>
                </c:pt>
                <c:pt idx="36">
                  <c:v>24.012278481012661</c:v>
                </c:pt>
                <c:pt idx="37">
                  <c:v>24.741139240506332</c:v>
                </c:pt>
                <c:pt idx="38">
                  <c:v>25.239746835443039</c:v>
                </c:pt>
                <c:pt idx="39">
                  <c:v>25.738354430379747</c:v>
                </c:pt>
                <c:pt idx="40">
                  <c:v>26.19873417721519</c:v>
                </c:pt>
                <c:pt idx="41">
                  <c:v>26.620632911392406</c:v>
                </c:pt>
                <c:pt idx="42">
                  <c:v>27.042531645569621</c:v>
                </c:pt>
                <c:pt idx="43">
                  <c:v>27.502911392405064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4CF-442E-A9EE-4E4106834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553616"/>
        <c:axId val="382550288"/>
      </c:scatterChart>
      <c:valAx>
        <c:axId val="382553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2550288"/>
        <c:crosses val="autoZero"/>
        <c:crossBetween val="midCat"/>
      </c:valAx>
      <c:valAx>
        <c:axId val="38255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2553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'A-1,2水中③'!$H$6:$H$50</c:f>
              <c:numCache>
                <c:formatCode>0</c:formatCode>
                <c:ptCount val="45"/>
                <c:pt idx="0">
                  <c:v>0</c:v>
                </c:pt>
                <c:pt idx="1">
                  <c:v>20</c:v>
                </c:pt>
                <c:pt idx="2">
                  <c:v>20</c:v>
                </c:pt>
                <c:pt idx="3">
                  <c:v>62.5</c:v>
                </c:pt>
                <c:pt idx="4">
                  <c:v>60</c:v>
                </c:pt>
                <c:pt idx="5">
                  <c:v>85</c:v>
                </c:pt>
                <c:pt idx="6">
                  <c:v>110</c:v>
                </c:pt>
                <c:pt idx="7">
                  <c:v>137.5</c:v>
                </c:pt>
                <c:pt idx="8">
                  <c:v>155</c:v>
                </c:pt>
                <c:pt idx="9">
                  <c:v>170</c:v>
                </c:pt>
                <c:pt idx="10">
                  <c:v>190</c:v>
                </c:pt>
                <c:pt idx="11">
                  <c:v>215</c:v>
                </c:pt>
                <c:pt idx="12">
                  <c:v>237.5</c:v>
                </c:pt>
                <c:pt idx="13">
                  <c:v>265</c:v>
                </c:pt>
                <c:pt idx="14">
                  <c:v>287.5</c:v>
                </c:pt>
                <c:pt idx="15">
                  <c:v>310</c:v>
                </c:pt>
                <c:pt idx="16">
                  <c:v>337.5</c:v>
                </c:pt>
                <c:pt idx="17">
                  <c:v>357.5</c:v>
                </c:pt>
                <c:pt idx="18">
                  <c:v>377.5</c:v>
                </c:pt>
                <c:pt idx="19">
                  <c:v>395</c:v>
                </c:pt>
                <c:pt idx="20">
                  <c:v>427.5</c:v>
                </c:pt>
                <c:pt idx="21">
                  <c:v>450</c:v>
                </c:pt>
                <c:pt idx="22">
                  <c:v>470</c:v>
                </c:pt>
                <c:pt idx="23">
                  <c:v>492.5</c:v>
                </c:pt>
                <c:pt idx="24">
                  <c:v>525</c:v>
                </c:pt>
                <c:pt idx="25">
                  <c:v>547.5</c:v>
                </c:pt>
                <c:pt idx="26">
                  <c:v>570</c:v>
                </c:pt>
                <c:pt idx="27">
                  <c:v>592.5</c:v>
                </c:pt>
                <c:pt idx="28">
                  <c:v>627.5</c:v>
                </c:pt>
                <c:pt idx="29">
                  <c:v>650</c:v>
                </c:pt>
                <c:pt idx="30">
                  <c:v>675</c:v>
                </c:pt>
                <c:pt idx="31">
                  <c:v>720</c:v>
                </c:pt>
                <c:pt idx="32">
                  <c:v>755</c:v>
                </c:pt>
                <c:pt idx="33">
                  <c:v>790</c:v>
                </c:pt>
                <c:pt idx="34">
                  <c:v>827.5</c:v>
                </c:pt>
                <c:pt idx="35">
                  <c:v>867.5</c:v>
                </c:pt>
                <c:pt idx="36">
                  <c:v>912.5</c:v>
                </c:pt>
                <c:pt idx="37">
                  <c:v>960</c:v>
                </c:pt>
                <c:pt idx="38">
                  <c:v>1012.5</c:v>
                </c:pt>
                <c:pt idx="39">
                  <c:v>1105</c:v>
                </c:pt>
                <c:pt idx="40">
                  <c:v>1175</c:v>
                </c:pt>
                <c:pt idx="41">
                  <c:v>1252.5</c:v>
                </c:pt>
                <c:pt idx="42">
                  <c:v>1337.5</c:v>
                </c:pt>
                <c:pt idx="43">
                  <c:v>1500</c:v>
                </c:pt>
                <c:pt idx="44">
                  <c:v>1720</c:v>
                </c:pt>
              </c:numCache>
            </c:numRef>
          </c:xVal>
          <c:yVal>
            <c:numRef>
              <c:f>'A-1,2水中③'!$G$6:$G$50</c:f>
              <c:numCache>
                <c:formatCode>0.00</c:formatCode>
                <c:ptCount val="45"/>
                <c:pt idx="0">
                  <c:v>0</c:v>
                </c:pt>
                <c:pt idx="1">
                  <c:v>1.3808987341772154</c:v>
                </c:pt>
                <c:pt idx="2">
                  <c:v>1.3425443037974685</c:v>
                </c:pt>
                <c:pt idx="3">
                  <c:v>2.9152278481012659</c:v>
                </c:pt>
                <c:pt idx="4">
                  <c:v>2.8385063291139243</c:v>
                </c:pt>
                <c:pt idx="5">
                  <c:v>3.720746835443038</c:v>
                </c:pt>
                <c:pt idx="6">
                  <c:v>4.4879113924050635</c:v>
                </c:pt>
                <c:pt idx="7">
                  <c:v>5.3317974683544307</c:v>
                </c:pt>
                <c:pt idx="8">
                  <c:v>5.8688101265822787</c:v>
                </c:pt>
                <c:pt idx="9">
                  <c:v>6.2907594936708868</c:v>
                </c:pt>
                <c:pt idx="10">
                  <c:v>6.9428481012658239</c:v>
                </c:pt>
                <c:pt idx="11">
                  <c:v>7.6332911392405061</c:v>
                </c:pt>
                <c:pt idx="12">
                  <c:v>8.400455696202533</c:v>
                </c:pt>
                <c:pt idx="13">
                  <c:v>9.1292658227848111</c:v>
                </c:pt>
                <c:pt idx="14">
                  <c:v>9.8580759493670893</c:v>
                </c:pt>
                <c:pt idx="15">
                  <c:v>10.433443037974683</c:v>
                </c:pt>
                <c:pt idx="16">
                  <c:v>11.277329113924052</c:v>
                </c:pt>
                <c:pt idx="17">
                  <c:v>11.852708860759494</c:v>
                </c:pt>
                <c:pt idx="18">
                  <c:v>12.42807594936709</c:v>
                </c:pt>
                <c:pt idx="19">
                  <c:v>12.965063291139241</c:v>
                </c:pt>
                <c:pt idx="20">
                  <c:v>13.885696202531648</c:v>
                </c:pt>
                <c:pt idx="21">
                  <c:v>14.384303797468355</c:v>
                </c:pt>
                <c:pt idx="22">
                  <c:v>14.95974683544304</c:v>
                </c:pt>
                <c:pt idx="23">
                  <c:v>15.535063291139242</c:v>
                </c:pt>
                <c:pt idx="24">
                  <c:v>16.4173417721519</c:v>
                </c:pt>
                <c:pt idx="25">
                  <c:v>16.954303797468356</c:v>
                </c:pt>
                <c:pt idx="26">
                  <c:v>17.491392405063291</c:v>
                </c:pt>
                <c:pt idx="27">
                  <c:v>18.066708860759494</c:v>
                </c:pt>
                <c:pt idx="28">
                  <c:v>18.910632911392408</c:v>
                </c:pt>
                <c:pt idx="29">
                  <c:v>19.44759493670886</c:v>
                </c:pt>
                <c:pt idx="30">
                  <c:v>20.023037974683543</c:v>
                </c:pt>
                <c:pt idx="31">
                  <c:v>20.905316455696202</c:v>
                </c:pt>
                <c:pt idx="32">
                  <c:v>21.557341772151901</c:v>
                </c:pt>
                <c:pt idx="33">
                  <c:v>22.286202531645571</c:v>
                </c:pt>
                <c:pt idx="34">
                  <c:v>22.976582278481011</c:v>
                </c:pt>
                <c:pt idx="35">
                  <c:v>23.667088607594938</c:v>
                </c:pt>
                <c:pt idx="36">
                  <c:v>24.319113924050637</c:v>
                </c:pt>
                <c:pt idx="37">
                  <c:v>25.00962025316456</c:v>
                </c:pt>
                <c:pt idx="38">
                  <c:v>25.623291139240507</c:v>
                </c:pt>
                <c:pt idx="39">
                  <c:v>26.620632911392406</c:v>
                </c:pt>
                <c:pt idx="40">
                  <c:v>27.195949367088613</c:v>
                </c:pt>
                <c:pt idx="41">
                  <c:v>27.733037974683548</c:v>
                </c:pt>
                <c:pt idx="42">
                  <c:v>28.270000000000003</c:v>
                </c:pt>
                <c:pt idx="43">
                  <c:v>28.922151898734182</c:v>
                </c:pt>
                <c:pt idx="44">
                  <c:v>29.152278481012658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2FE-4970-807B-65B3640E9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549872"/>
        <c:axId val="382554032"/>
      </c:scatterChart>
      <c:valAx>
        <c:axId val="382549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2554032"/>
        <c:crosses val="autoZero"/>
        <c:crossBetween val="midCat"/>
      </c:valAx>
      <c:valAx>
        <c:axId val="38255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2549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'A-1,2水中③'!$H$60:$H$104</c:f>
              <c:numCache>
                <c:formatCode>General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55</c:v>
                </c:pt>
                <c:pt idx="4">
                  <c:v>55</c:v>
                </c:pt>
                <c:pt idx="5">
                  <c:v>100</c:v>
                </c:pt>
                <c:pt idx="6">
                  <c:v>145</c:v>
                </c:pt>
                <c:pt idx="7">
                  <c:v>190</c:v>
                </c:pt>
                <c:pt idx="8">
                  <c:v>215</c:v>
                </c:pt>
                <c:pt idx="9">
                  <c:v>240</c:v>
                </c:pt>
                <c:pt idx="10">
                  <c:v>275</c:v>
                </c:pt>
                <c:pt idx="11">
                  <c:v>310</c:v>
                </c:pt>
                <c:pt idx="12">
                  <c:v>345</c:v>
                </c:pt>
                <c:pt idx="13">
                  <c:v>385</c:v>
                </c:pt>
                <c:pt idx="14">
                  <c:v>415</c:v>
                </c:pt>
                <c:pt idx="15">
                  <c:v>445</c:v>
                </c:pt>
                <c:pt idx="16">
                  <c:v>485</c:v>
                </c:pt>
                <c:pt idx="17">
                  <c:v>515</c:v>
                </c:pt>
                <c:pt idx="18">
                  <c:v>540</c:v>
                </c:pt>
                <c:pt idx="19">
                  <c:v>565</c:v>
                </c:pt>
                <c:pt idx="20">
                  <c:v>610</c:v>
                </c:pt>
                <c:pt idx="21">
                  <c:v>640</c:v>
                </c:pt>
                <c:pt idx="22">
                  <c:v>670</c:v>
                </c:pt>
                <c:pt idx="23">
                  <c:v>700</c:v>
                </c:pt>
                <c:pt idx="24">
                  <c:v>750</c:v>
                </c:pt>
                <c:pt idx="25">
                  <c:v>780</c:v>
                </c:pt>
                <c:pt idx="26">
                  <c:v>810</c:v>
                </c:pt>
                <c:pt idx="27">
                  <c:v>845</c:v>
                </c:pt>
                <c:pt idx="28">
                  <c:v>895</c:v>
                </c:pt>
                <c:pt idx="29">
                  <c:v>935</c:v>
                </c:pt>
                <c:pt idx="30">
                  <c:v>980</c:v>
                </c:pt>
                <c:pt idx="31">
                  <c:v>1065</c:v>
                </c:pt>
                <c:pt idx="32">
                  <c:v>1135</c:v>
                </c:pt>
                <c:pt idx="33">
                  <c:v>1205</c:v>
                </c:pt>
                <c:pt idx="34">
                  <c:v>1280</c:v>
                </c:pt>
                <c:pt idx="35">
                  <c:v>1360</c:v>
                </c:pt>
                <c:pt idx="36">
                  <c:v>1450</c:v>
                </c:pt>
                <c:pt idx="37">
                  <c:v>1545</c:v>
                </c:pt>
                <c:pt idx="38">
                  <c:v>1650</c:v>
                </c:pt>
                <c:pt idx="39">
                  <c:v>1830</c:v>
                </c:pt>
                <c:pt idx="40">
                  <c:v>1960</c:v>
                </c:pt>
                <c:pt idx="41">
                  <c:v>2100</c:v>
                </c:pt>
                <c:pt idx="42">
                  <c:v>2255</c:v>
                </c:pt>
                <c:pt idx="43">
                  <c:v>2550</c:v>
                </c:pt>
                <c:pt idx="44">
                  <c:v>2900</c:v>
                </c:pt>
              </c:numCache>
            </c:numRef>
          </c:xVal>
          <c:yVal>
            <c:numRef>
              <c:f>'A-1,2水中③'!$G$6:$G$50</c:f>
              <c:numCache>
                <c:formatCode>0.00</c:formatCode>
                <c:ptCount val="45"/>
                <c:pt idx="0">
                  <c:v>0</c:v>
                </c:pt>
                <c:pt idx="1">
                  <c:v>1.3808987341772154</c:v>
                </c:pt>
                <c:pt idx="2">
                  <c:v>1.3425443037974685</c:v>
                </c:pt>
                <c:pt idx="3">
                  <c:v>2.9152278481012659</c:v>
                </c:pt>
                <c:pt idx="4">
                  <c:v>2.8385063291139243</c:v>
                </c:pt>
                <c:pt idx="5">
                  <c:v>3.720746835443038</c:v>
                </c:pt>
                <c:pt idx="6">
                  <c:v>4.4879113924050635</c:v>
                </c:pt>
                <c:pt idx="7">
                  <c:v>5.3317974683544307</c:v>
                </c:pt>
                <c:pt idx="8">
                  <c:v>5.8688101265822787</c:v>
                </c:pt>
                <c:pt idx="9">
                  <c:v>6.2907594936708868</c:v>
                </c:pt>
                <c:pt idx="10">
                  <c:v>6.9428481012658239</c:v>
                </c:pt>
                <c:pt idx="11">
                  <c:v>7.6332911392405061</c:v>
                </c:pt>
                <c:pt idx="12">
                  <c:v>8.400455696202533</c:v>
                </c:pt>
                <c:pt idx="13">
                  <c:v>9.1292658227848111</c:v>
                </c:pt>
                <c:pt idx="14">
                  <c:v>9.8580759493670893</c:v>
                </c:pt>
                <c:pt idx="15">
                  <c:v>10.433443037974683</c:v>
                </c:pt>
                <c:pt idx="16">
                  <c:v>11.277329113924052</c:v>
                </c:pt>
                <c:pt idx="17">
                  <c:v>11.852708860759494</c:v>
                </c:pt>
                <c:pt idx="18">
                  <c:v>12.42807594936709</c:v>
                </c:pt>
                <c:pt idx="19">
                  <c:v>12.965063291139241</c:v>
                </c:pt>
                <c:pt idx="20">
                  <c:v>13.885696202531648</c:v>
                </c:pt>
                <c:pt idx="21">
                  <c:v>14.384303797468355</c:v>
                </c:pt>
                <c:pt idx="22">
                  <c:v>14.95974683544304</c:v>
                </c:pt>
                <c:pt idx="23">
                  <c:v>15.535063291139242</c:v>
                </c:pt>
                <c:pt idx="24">
                  <c:v>16.4173417721519</c:v>
                </c:pt>
                <c:pt idx="25">
                  <c:v>16.954303797468356</c:v>
                </c:pt>
                <c:pt idx="26">
                  <c:v>17.491392405063291</c:v>
                </c:pt>
                <c:pt idx="27">
                  <c:v>18.066708860759494</c:v>
                </c:pt>
                <c:pt idx="28">
                  <c:v>18.910632911392408</c:v>
                </c:pt>
                <c:pt idx="29">
                  <c:v>19.44759493670886</c:v>
                </c:pt>
                <c:pt idx="30">
                  <c:v>20.023037974683543</c:v>
                </c:pt>
                <c:pt idx="31">
                  <c:v>20.905316455696202</c:v>
                </c:pt>
                <c:pt idx="32">
                  <c:v>21.557341772151901</c:v>
                </c:pt>
                <c:pt idx="33">
                  <c:v>22.286202531645571</c:v>
                </c:pt>
                <c:pt idx="34">
                  <c:v>22.976582278481011</c:v>
                </c:pt>
                <c:pt idx="35">
                  <c:v>23.667088607594938</c:v>
                </c:pt>
                <c:pt idx="36">
                  <c:v>24.319113924050637</c:v>
                </c:pt>
                <c:pt idx="37">
                  <c:v>25.00962025316456</c:v>
                </c:pt>
                <c:pt idx="38">
                  <c:v>25.623291139240507</c:v>
                </c:pt>
                <c:pt idx="39">
                  <c:v>26.620632911392406</c:v>
                </c:pt>
                <c:pt idx="40">
                  <c:v>27.195949367088613</c:v>
                </c:pt>
                <c:pt idx="41">
                  <c:v>27.733037974683548</c:v>
                </c:pt>
                <c:pt idx="42">
                  <c:v>28.270000000000003</c:v>
                </c:pt>
                <c:pt idx="43">
                  <c:v>28.922151898734182</c:v>
                </c:pt>
                <c:pt idx="44">
                  <c:v>29.152278481012658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44-457D-9F18-5398E367B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549872"/>
        <c:axId val="382554032"/>
      </c:scatterChart>
      <c:valAx>
        <c:axId val="38254987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2554032"/>
        <c:crosses val="autoZero"/>
        <c:crossBetween val="midCat"/>
      </c:valAx>
      <c:valAx>
        <c:axId val="38255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2549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3</xdr:row>
      <xdr:rowOff>76200</xdr:rowOff>
    </xdr:from>
    <xdr:to>
      <xdr:col>17</xdr:col>
      <xdr:colOff>57150</xdr:colOff>
      <xdr:row>19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428625</xdr:colOff>
      <xdr:row>4</xdr:row>
      <xdr:rowOff>133350</xdr:rowOff>
    </xdr:from>
    <xdr:to>
      <xdr:col>16</xdr:col>
      <xdr:colOff>200025</xdr:colOff>
      <xdr:row>20</xdr:row>
      <xdr:rowOff>104775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3</xdr:row>
      <xdr:rowOff>114300</xdr:rowOff>
    </xdr:from>
    <xdr:to>
      <xdr:col>15</xdr:col>
      <xdr:colOff>542925</xdr:colOff>
      <xdr:row>19</xdr:row>
      <xdr:rowOff>85725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14287</xdr:rowOff>
    </xdr:from>
    <xdr:to>
      <xdr:col>15</xdr:col>
      <xdr:colOff>457200</xdr:colOff>
      <xdr:row>19</xdr:row>
      <xdr:rowOff>157162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3</xdr:row>
      <xdr:rowOff>4762</xdr:rowOff>
    </xdr:from>
    <xdr:to>
      <xdr:col>15</xdr:col>
      <xdr:colOff>504825</xdr:colOff>
      <xdr:row>18</xdr:row>
      <xdr:rowOff>147637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657225</xdr:colOff>
      <xdr:row>3</xdr:row>
      <xdr:rowOff>114300</xdr:rowOff>
    </xdr:from>
    <xdr:to>
      <xdr:col>15</xdr:col>
      <xdr:colOff>428625</xdr:colOff>
      <xdr:row>19</xdr:row>
      <xdr:rowOff>85725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609600</xdr:colOff>
      <xdr:row>57</xdr:row>
      <xdr:rowOff>95250</xdr:rowOff>
    </xdr:from>
    <xdr:to>
      <xdr:col>15</xdr:col>
      <xdr:colOff>381000</xdr:colOff>
      <xdr:row>73</xdr:row>
      <xdr:rowOff>95250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3"/>
  <sheetViews>
    <sheetView topLeftCell="B13" workbookViewId="0">
      <selection activeCell="D39" sqref="D39"/>
    </sheetView>
  </sheetViews>
  <sheetFormatPr defaultRowHeight="13.5" x14ac:dyDescent="0.15"/>
  <cols>
    <col min="2" max="2" width="9" customWidth="1"/>
  </cols>
  <sheetData>
    <row r="2" spans="2:9" x14ac:dyDescent="0.15">
      <c r="C2" s="14" t="s">
        <v>5</v>
      </c>
      <c r="D2" s="14"/>
      <c r="E2" s="14"/>
    </row>
    <row r="4" spans="2:9" x14ac:dyDescent="0.15">
      <c r="C4" s="3" t="s">
        <v>0</v>
      </c>
      <c r="D4" s="3" t="s">
        <v>1</v>
      </c>
      <c r="E4" s="3" t="s">
        <v>2</v>
      </c>
      <c r="H4">
        <f>1000/(50*50*3.16)</f>
        <v>0.12658227848101267</v>
      </c>
    </row>
    <row r="5" spans="2:9" ht="13.5" customHeight="1" x14ac:dyDescent="0.15">
      <c r="C5" s="3" t="s">
        <v>3</v>
      </c>
      <c r="D5" s="2" t="s">
        <v>4</v>
      </c>
      <c r="E5" s="2" t="s">
        <v>4</v>
      </c>
      <c r="H5" t="s">
        <v>11</v>
      </c>
      <c r="I5" t="s">
        <v>12</v>
      </c>
    </row>
    <row r="6" spans="2:9" x14ac:dyDescent="0.15">
      <c r="B6" s="1"/>
      <c r="C6" s="4">
        <v>0</v>
      </c>
      <c r="D6" s="5">
        <v>0</v>
      </c>
      <c r="E6" s="5">
        <v>0</v>
      </c>
      <c r="H6" s="4">
        <f>'A-1,2気中②'!G4</f>
        <v>0</v>
      </c>
      <c r="I6" s="5">
        <f t="shared" ref="I6:I36" si="0">AVERAGE(D6:E6)</f>
        <v>0</v>
      </c>
    </row>
    <row r="7" spans="2:9" x14ac:dyDescent="0.15">
      <c r="B7" s="1"/>
      <c r="C7" s="4">
        <v>9.0909099999999992</v>
      </c>
      <c r="D7" s="5">
        <v>80</v>
      </c>
      <c r="E7" s="5">
        <v>35</v>
      </c>
      <c r="H7" s="4">
        <f t="shared" ref="H7:H36" si="1">(C7*1000)/(50*50*3.16)</f>
        <v>1.1507481012658227</v>
      </c>
      <c r="I7" s="5">
        <f t="shared" si="0"/>
        <v>57.5</v>
      </c>
    </row>
    <row r="8" spans="2:9" x14ac:dyDescent="0.15">
      <c r="B8" s="1"/>
      <c r="C8" s="4">
        <v>15.454499999999999</v>
      </c>
      <c r="D8" s="5">
        <v>90</v>
      </c>
      <c r="E8" s="5">
        <v>100</v>
      </c>
      <c r="H8" s="4">
        <f t="shared" si="1"/>
        <v>1.9562658227848102</v>
      </c>
      <c r="I8" s="5">
        <f t="shared" si="0"/>
        <v>95</v>
      </c>
    </row>
    <row r="9" spans="2:9" x14ac:dyDescent="0.15">
      <c r="B9" s="1"/>
      <c r="C9" s="4">
        <v>18.181799999999999</v>
      </c>
      <c r="D9" s="5">
        <v>95</v>
      </c>
      <c r="E9" s="5">
        <v>140</v>
      </c>
      <c r="H9" s="4">
        <f t="shared" si="1"/>
        <v>2.3014936708860758</v>
      </c>
      <c r="I9" s="5">
        <f t="shared" si="0"/>
        <v>117.5</v>
      </c>
    </row>
    <row r="10" spans="2:9" x14ac:dyDescent="0.15">
      <c r="B10" s="1"/>
      <c r="C10" s="4">
        <v>21.2121</v>
      </c>
      <c r="D10" s="5">
        <v>100</v>
      </c>
      <c r="E10" s="5">
        <v>180</v>
      </c>
      <c r="H10" s="4">
        <f t="shared" si="1"/>
        <v>2.6850759493670884</v>
      </c>
      <c r="I10" s="5">
        <f t="shared" si="0"/>
        <v>140</v>
      </c>
    </row>
    <row r="11" spans="2:9" x14ac:dyDescent="0.15">
      <c r="B11" s="1"/>
      <c r="C11" s="4">
        <v>28.181799999999999</v>
      </c>
      <c r="D11" s="5">
        <v>115</v>
      </c>
      <c r="E11" s="5">
        <v>265</v>
      </c>
      <c r="H11" s="4">
        <f t="shared" si="1"/>
        <v>3.5673164556962025</v>
      </c>
      <c r="I11" s="5">
        <f t="shared" si="0"/>
        <v>190</v>
      </c>
    </row>
    <row r="12" spans="2:9" x14ac:dyDescent="0.15">
      <c r="B12" s="1"/>
      <c r="C12" s="4">
        <v>33.030299999999997</v>
      </c>
      <c r="D12" s="5">
        <v>130</v>
      </c>
      <c r="E12" s="5">
        <v>320</v>
      </c>
      <c r="H12" s="4">
        <f t="shared" si="1"/>
        <v>4.1810506329113917</v>
      </c>
      <c r="I12" s="5">
        <f t="shared" si="0"/>
        <v>225</v>
      </c>
    </row>
    <row r="13" spans="2:9" x14ac:dyDescent="0.15">
      <c r="B13" s="1"/>
      <c r="C13" s="4">
        <v>36.969700000000003</v>
      </c>
      <c r="D13" s="5">
        <v>140</v>
      </c>
      <c r="E13" s="5">
        <v>365</v>
      </c>
      <c r="H13" s="4">
        <f t="shared" si="1"/>
        <v>4.6797088607594945</v>
      </c>
      <c r="I13" s="5">
        <f t="shared" si="0"/>
        <v>252.5</v>
      </c>
    </row>
    <row r="14" spans="2:9" x14ac:dyDescent="0.15">
      <c r="B14" s="1"/>
      <c r="C14" s="4">
        <v>43.939399999999999</v>
      </c>
      <c r="D14" s="5">
        <v>165</v>
      </c>
      <c r="E14" s="5">
        <v>445</v>
      </c>
      <c r="H14" s="4">
        <f t="shared" si="1"/>
        <v>5.5619493670886078</v>
      </c>
      <c r="I14" s="5">
        <f t="shared" si="0"/>
        <v>305</v>
      </c>
    </row>
    <row r="15" spans="2:9" x14ac:dyDescent="0.15">
      <c r="B15" s="1"/>
      <c r="C15" s="4">
        <v>48.181800000000003</v>
      </c>
      <c r="D15" s="5">
        <v>185</v>
      </c>
      <c r="E15" s="5">
        <v>485</v>
      </c>
      <c r="H15" s="4">
        <f t="shared" si="1"/>
        <v>6.0989620253164558</v>
      </c>
      <c r="I15" s="5">
        <f t="shared" si="0"/>
        <v>335</v>
      </c>
    </row>
    <row r="16" spans="2:9" x14ac:dyDescent="0.15">
      <c r="B16" s="1"/>
      <c r="C16" s="4">
        <v>53.030299999999997</v>
      </c>
      <c r="D16" s="5">
        <v>205</v>
      </c>
      <c r="E16" s="5">
        <v>535</v>
      </c>
      <c r="H16" s="4">
        <f t="shared" si="1"/>
        <v>6.712696202531645</v>
      </c>
      <c r="I16" s="5">
        <f t="shared" si="0"/>
        <v>370</v>
      </c>
    </row>
    <row r="17" spans="2:16" x14ac:dyDescent="0.15">
      <c r="B17" s="1"/>
      <c r="C17" s="4">
        <v>57.575800000000001</v>
      </c>
      <c r="D17" s="5">
        <v>220</v>
      </c>
      <c r="E17" s="5">
        <v>590</v>
      </c>
      <c r="H17" s="4">
        <f t="shared" si="1"/>
        <v>7.288075949367089</v>
      </c>
      <c r="I17" s="5">
        <f t="shared" si="0"/>
        <v>405</v>
      </c>
    </row>
    <row r="18" spans="2:16" x14ac:dyDescent="0.15">
      <c r="B18" s="1"/>
      <c r="C18" s="4">
        <v>62.424199999999999</v>
      </c>
      <c r="D18" s="5">
        <v>240</v>
      </c>
      <c r="E18" s="5">
        <v>645</v>
      </c>
      <c r="H18" s="4">
        <f t="shared" si="1"/>
        <v>7.9017974683544301</v>
      </c>
      <c r="I18" s="5">
        <f t="shared" si="0"/>
        <v>442.5</v>
      </c>
    </row>
    <row r="19" spans="2:16" x14ac:dyDescent="0.15">
      <c r="B19" s="1"/>
      <c r="C19" s="4">
        <v>67.575800000000001</v>
      </c>
      <c r="D19" s="5">
        <v>265</v>
      </c>
      <c r="E19" s="5">
        <v>705</v>
      </c>
      <c r="H19" s="4">
        <f t="shared" si="1"/>
        <v>8.5538987341772152</v>
      </c>
      <c r="I19" s="5">
        <f t="shared" si="0"/>
        <v>485</v>
      </c>
    </row>
    <row r="20" spans="2:16" x14ac:dyDescent="0.15">
      <c r="B20" s="1"/>
      <c r="C20" s="4">
        <v>72.121200000000002</v>
      </c>
      <c r="D20" s="5">
        <v>285</v>
      </c>
      <c r="E20" s="5">
        <v>760</v>
      </c>
      <c r="H20" s="4">
        <f t="shared" si="1"/>
        <v>9.1292658227848094</v>
      </c>
      <c r="I20" s="5">
        <f t="shared" si="0"/>
        <v>522.5</v>
      </c>
    </row>
    <row r="21" spans="2:16" x14ac:dyDescent="0.15">
      <c r="B21" s="1"/>
      <c r="C21" s="4">
        <v>76.969700000000003</v>
      </c>
      <c r="D21" s="5">
        <v>315</v>
      </c>
      <c r="E21" s="5">
        <v>820</v>
      </c>
      <c r="H21" s="4">
        <f t="shared" si="1"/>
        <v>9.7430000000000003</v>
      </c>
      <c r="I21" s="5">
        <f t="shared" si="0"/>
        <v>567.5</v>
      </c>
    </row>
    <row r="22" spans="2:16" x14ac:dyDescent="0.15">
      <c r="B22" s="1"/>
      <c r="C22" s="4">
        <v>81.515199999999993</v>
      </c>
      <c r="D22" s="5">
        <v>345</v>
      </c>
      <c r="E22" s="5">
        <v>880</v>
      </c>
      <c r="H22" s="4">
        <f t="shared" si="1"/>
        <v>10.318379746835443</v>
      </c>
      <c r="I22" s="5">
        <f t="shared" si="0"/>
        <v>612.5</v>
      </c>
      <c r="K22" t="s">
        <v>23</v>
      </c>
      <c r="O22" s="15" t="s">
        <v>15</v>
      </c>
      <c r="P22" s="16"/>
    </row>
    <row r="23" spans="2:16" x14ac:dyDescent="0.15">
      <c r="B23" s="1"/>
      <c r="C23" s="4">
        <v>88.787899999999993</v>
      </c>
      <c r="D23" s="5">
        <v>390</v>
      </c>
      <c r="E23" s="5">
        <v>970</v>
      </c>
      <c r="H23" s="4">
        <f t="shared" si="1"/>
        <v>11.238974683544303</v>
      </c>
      <c r="I23" s="5">
        <f t="shared" si="0"/>
        <v>680</v>
      </c>
      <c r="K23" s="5" t="s">
        <v>13</v>
      </c>
      <c r="L23" s="5" t="s">
        <v>11</v>
      </c>
      <c r="M23" s="5" t="s">
        <v>14</v>
      </c>
      <c r="O23" s="15" t="s">
        <v>16</v>
      </c>
      <c r="P23" s="16"/>
    </row>
    <row r="24" spans="2:16" x14ac:dyDescent="0.15">
      <c r="B24" s="1"/>
      <c r="C24" s="4">
        <v>92.7273</v>
      </c>
      <c r="D24" s="5">
        <v>425</v>
      </c>
      <c r="E24" s="5">
        <v>1030</v>
      </c>
      <c r="H24" s="4">
        <f t="shared" si="1"/>
        <v>11.737632911392405</v>
      </c>
      <c r="I24" s="5">
        <f t="shared" si="0"/>
        <v>727.5</v>
      </c>
      <c r="K24" s="4">
        <v>48.181800000000003</v>
      </c>
      <c r="L24" s="4">
        <v>6.0989620253164558</v>
      </c>
      <c r="M24" s="5">
        <v>335</v>
      </c>
      <c r="O24" s="10" t="s">
        <v>17</v>
      </c>
      <c r="P24" s="3" t="s">
        <v>18</v>
      </c>
    </row>
    <row r="25" spans="2:16" x14ac:dyDescent="0.15">
      <c r="B25" s="1"/>
      <c r="C25" s="4">
        <v>96.969700000000003</v>
      </c>
      <c r="D25" s="5">
        <v>455</v>
      </c>
      <c r="E25" s="5">
        <v>1090</v>
      </c>
      <c r="H25" s="4">
        <f t="shared" si="1"/>
        <v>12.274645569620253</v>
      </c>
      <c r="I25" s="5">
        <f t="shared" si="0"/>
        <v>772.5</v>
      </c>
      <c r="K25" s="4">
        <v>53.030299999999997</v>
      </c>
      <c r="L25" s="4">
        <v>6.712696202531645</v>
      </c>
      <c r="M25" s="5">
        <v>370</v>
      </c>
      <c r="O25" s="3" t="s">
        <v>19</v>
      </c>
      <c r="P25" s="3">
        <f>INDEX(LINEST(L24:L25,M24:M25),1,1)</f>
        <v>1.7535262206148261E-2</v>
      </c>
    </row>
    <row r="26" spans="2:16" x14ac:dyDescent="0.15">
      <c r="B26" s="1"/>
      <c r="C26" s="4">
        <v>103.636</v>
      </c>
      <c r="D26" s="5">
        <v>515</v>
      </c>
      <c r="E26" s="5">
        <v>1190</v>
      </c>
      <c r="H26" s="4">
        <f t="shared" si="1"/>
        <v>13.118481012658227</v>
      </c>
      <c r="I26" s="5">
        <f t="shared" si="0"/>
        <v>852.5</v>
      </c>
      <c r="O26" s="3" t="s">
        <v>20</v>
      </c>
      <c r="P26" s="3">
        <f>INDEX(LINEST(L24:L25,M24:M25),1,2)</f>
        <v>0.22464918625678809</v>
      </c>
    </row>
    <row r="27" spans="2:16" x14ac:dyDescent="0.15">
      <c r="B27" s="1"/>
      <c r="C27" s="4">
        <v>107.57599999999999</v>
      </c>
      <c r="D27" s="5">
        <v>560</v>
      </c>
      <c r="E27" s="5">
        <v>1260</v>
      </c>
      <c r="H27" s="4">
        <f t="shared" si="1"/>
        <v>13.617215189873418</v>
      </c>
      <c r="I27" s="5">
        <f t="shared" si="0"/>
        <v>910</v>
      </c>
    </row>
    <row r="28" spans="2:16" x14ac:dyDescent="0.15">
      <c r="B28" s="1"/>
      <c r="C28" s="4">
        <v>111.515</v>
      </c>
      <c r="D28" s="5">
        <v>600</v>
      </c>
      <c r="E28" s="5">
        <v>1330</v>
      </c>
      <c r="H28" s="4">
        <f t="shared" si="1"/>
        <v>14.115822784810126</v>
      </c>
      <c r="I28" s="5">
        <f t="shared" si="0"/>
        <v>965</v>
      </c>
      <c r="K28" t="s">
        <v>24</v>
      </c>
      <c r="O28" s="15" t="s">
        <v>15</v>
      </c>
      <c r="P28" s="16"/>
    </row>
    <row r="29" spans="2:16" x14ac:dyDescent="0.15">
      <c r="B29" s="1"/>
      <c r="C29" s="4">
        <v>117.879</v>
      </c>
      <c r="D29" s="5">
        <v>670</v>
      </c>
      <c r="E29" s="5">
        <v>1450</v>
      </c>
      <c r="H29" s="4">
        <f t="shared" si="1"/>
        <v>14.92139240506329</v>
      </c>
      <c r="I29" s="5">
        <f t="shared" si="0"/>
        <v>1060</v>
      </c>
      <c r="K29" s="5" t="s">
        <v>13</v>
      </c>
      <c r="L29" s="5" t="s">
        <v>11</v>
      </c>
      <c r="M29" s="5" t="s">
        <v>14</v>
      </c>
      <c r="O29" s="15" t="s">
        <v>16</v>
      </c>
      <c r="P29" s="16"/>
    </row>
    <row r="30" spans="2:16" x14ac:dyDescent="0.15">
      <c r="B30" s="1"/>
      <c r="C30" s="4">
        <v>121.515</v>
      </c>
      <c r="D30" s="5">
        <v>700</v>
      </c>
      <c r="E30" s="5">
        <v>1540</v>
      </c>
      <c r="H30" s="4">
        <f t="shared" si="1"/>
        <v>15.381645569620254</v>
      </c>
      <c r="I30" s="5">
        <f t="shared" si="0"/>
        <v>1120</v>
      </c>
      <c r="K30" s="4">
        <v>48.181800000000003</v>
      </c>
      <c r="L30" s="4">
        <v>6.0989620253164558</v>
      </c>
      <c r="M30" s="5">
        <v>335</v>
      </c>
      <c r="O30" s="3" t="s">
        <v>17</v>
      </c>
      <c r="P30" s="3" t="s">
        <v>18</v>
      </c>
    </row>
    <row r="31" spans="2:16" x14ac:dyDescent="0.15">
      <c r="B31" s="1"/>
      <c r="C31" s="4">
        <v>127.273</v>
      </c>
      <c r="D31" s="5">
        <v>770</v>
      </c>
      <c r="E31" s="5">
        <v>1685</v>
      </c>
      <c r="H31" s="4">
        <f t="shared" si="1"/>
        <v>16.110506329113925</v>
      </c>
      <c r="I31" s="5">
        <f t="shared" si="0"/>
        <v>1227.5</v>
      </c>
      <c r="K31" s="4">
        <v>53.030299999999997</v>
      </c>
      <c r="L31" s="4">
        <v>6.712696202531645</v>
      </c>
      <c r="M31" s="5">
        <v>370</v>
      </c>
      <c r="O31" s="3" t="s">
        <v>19</v>
      </c>
      <c r="P31" s="3">
        <f>INDEX(LINEST(L30:L31,M30:M31),1,1)</f>
        <v>1.7535262206148261E-2</v>
      </c>
    </row>
    <row r="32" spans="2:16" x14ac:dyDescent="0.15">
      <c r="B32" s="1"/>
      <c r="C32" s="4">
        <v>132.42400000000001</v>
      </c>
      <c r="D32" s="5">
        <v>845</v>
      </c>
      <c r="E32" s="5">
        <v>1835</v>
      </c>
      <c r="H32" s="4">
        <f t="shared" si="1"/>
        <v>16.76253164556962</v>
      </c>
      <c r="I32" s="5">
        <f t="shared" si="0"/>
        <v>1340</v>
      </c>
      <c r="O32" s="3" t="s">
        <v>20</v>
      </c>
      <c r="P32" s="3">
        <f>INDEX(LINEST(L30:L31,M30:M31),1,2)</f>
        <v>0.22464918625678809</v>
      </c>
    </row>
    <row r="33" spans="2:15" x14ac:dyDescent="0.15">
      <c r="B33" s="1"/>
      <c r="C33" s="4">
        <v>137.57599999999999</v>
      </c>
      <c r="D33" s="5">
        <v>940</v>
      </c>
      <c r="E33" s="5">
        <v>1985</v>
      </c>
      <c r="H33" s="4">
        <f t="shared" si="1"/>
        <v>17.414683544303799</v>
      </c>
      <c r="I33" s="5">
        <f t="shared" si="0"/>
        <v>1462.5</v>
      </c>
    </row>
    <row r="34" spans="2:15" x14ac:dyDescent="0.15">
      <c r="B34" s="1"/>
      <c r="C34" s="4">
        <v>141.81800000000001</v>
      </c>
      <c r="D34" s="5">
        <v>1040</v>
      </c>
      <c r="E34" s="5">
        <v>2145</v>
      </c>
      <c r="H34" s="4">
        <f t="shared" si="1"/>
        <v>17.951645569620254</v>
      </c>
      <c r="I34" s="5">
        <f t="shared" si="0"/>
        <v>1592.5</v>
      </c>
    </row>
    <row r="35" spans="2:15" ht="14.25" thickBot="1" x14ac:dyDescent="0.2">
      <c r="B35" s="1"/>
      <c r="C35" s="4">
        <v>146.667</v>
      </c>
      <c r="D35" s="5">
        <v>1200</v>
      </c>
      <c r="E35" s="5">
        <v>2370</v>
      </c>
      <c r="H35" s="4">
        <f t="shared" si="1"/>
        <v>18.565443037974685</v>
      </c>
      <c r="I35" s="5">
        <f t="shared" si="0"/>
        <v>1785</v>
      </c>
      <c r="K35" t="s">
        <v>21</v>
      </c>
      <c r="O35" s="9" t="s">
        <v>22</v>
      </c>
    </row>
    <row r="36" spans="2:15" ht="14.25" thickBot="1" x14ac:dyDescent="0.2">
      <c r="B36" s="1"/>
      <c r="C36" s="4">
        <v>151.21199999999999</v>
      </c>
      <c r="D36" s="5">
        <v>1470</v>
      </c>
      <c r="E36" s="5">
        <v>2680</v>
      </c>
      <c r="H36" s="4">
        <f t="shared" si="1"/>
        <v>19.140759493670885</v>
      </c>
      <c r="I36" s="5">
        <f t="shared" si="0"/>
        <v>2075</v>
      </c>
      <c r="K36" s="4">
        <f>151.212/3</f>
        <v>50.403999999999996</v>
      </c>
      <c r="O36" s="12">
        <f>P25</f>
        <v>1.7535262206148261E-2</v>
      </c>
    </row>
    <row r="37" spans="2:15" x14ac:dyDescent="0.15">
      <c r="B37" s="1"/>
      <c r="C37" s="4">
        <v>10</v>
      </c>
      <c r="D37" s="5">
        <v>1430</v>
      </c>
      <c r="E37" s="5">
        <v>1890</v>
      </c>
      <c r="H37" s="8"/>
    </row>
    <row r="38" spans="2:15" x14ac:dyDescent="0.15">
      <c r="B38" s="1"/>
      <c r="C38" s="4">
        <v>2.7272699999999999</v>
      </c>
      <c r="D38" s="5">
        <v>1165</v>
      </c>
      <c r="E38" s="5">
        <v>1725</v>
      </c>
      <c r="H38" s="8"/>
    </row>
    <row r="39" spans="2:15" x14ac:dyDescent="0.15">
      <c r="B39" s="1"/>
      <c r="C39" s="5">
        <v>0</v>
      </c>
      <c r="D39" s="5">
        <v>915</v>
      </c>
      <c r="E39" s="5">
        <v>1775</v>
      </c>
      <c r="H39" s="8"/>
    </row>
    <row r="40" spans="2:15" x14ac:dyDescent="0.15">
      <c r="B40" s="1"/>
    </row>
    <row r="41" spans="2:15" x14ac:dyDescent="0.15">
      <c r="B41" s="1"/>
    </row>
    <row r="42" spans="2:15" x14ac:dyDescent="0.15">
      <c r="B42" s="1"/>
    </row>
    <row r="43" spans="2:15" x14ac:dyDescent="0.15">
      <c r="B43" s="1"/>
    </row>
    <row r="44" spans="2:15" x14ac:dyDescent="0.15">
      <c r="B44" s="1"/>
    </row>
    <row r="45" spans="2:15" x14ac:dyDescent="0.15">
      <c r="B45" s="1"/>
    </row>
    <row r="46" spans="2:15" x14ac:dyDescent="0.15">
      <c r="B46" s="1"/>
    </row>
    <row r="47" spans="2:15" x14ac:dyDescent="0.15">
      <c r="B47" s="1"/>
    </row>
    <row r="48" spans="2:15" x14ac:dyDescent="0.15">
      <c r="B48" s="1"/>
    </row>
    <row r="49" spans="2:2" x14ac:dyDescent="0.15">
      <c r="B49" s="1"/>
    </row>
    <row r="50" spans="2:2" x14ac:dyDescent="0.15">
      <c r="B50" s="1"/>
    </row>
    <row r="51" spans="2:2" x14ac:dyDescent="0.15">
      <c r="B51" s="1"/>
    </row>
    <row r="52" spans="2:2" x14ac:dyDescent="0.15">
      <c r="B52" s="1"/>
    </row>
    <row r="53" spans="2:2" x14ac:dyDescent="0.15">
      <c r="B53" s="1"/>
    </row>
    <row r="54" spans="2:2" x14ac:dyDescent="0.15">
      <c r="B54" s="1"/>
    </row>
    <row r="55" spans="2:2" x14ac:dyDescent="0.15">
      <c r="B55" s="1"/>
    </row>
    <row r="56" spans="2:2" x14ac:dyDescent="0.15">
      <c r="B56" s="1"/>
    </row>
    <row r="57" spans="2:2" x14ac:dyDescent="0.15">
      <c r="B57" s="1"/>
    </row>
    <row r="58" spans="2:2" x14ac:dyDescent="0.15">
      <c r="B58" s="1"/>
    </row>
    <row r="59" spans="2:2" x14ac:dyDescent="0.15">
      <c r="B59" s="1"/>
    </row>
    <row r="60" spans="2:2" x14ac:dyDescent="0.15">
      <c r="B60" s="1"/>
    </row>
    <row r="61" spans="2:2" x14ac:dyDescent="0.15">
      <c r="B61" s="1"/>
    </row>
    <row r="62" spans="2:2" x14ac:dyDescent="0.15">
      <c r="B62" s="1"/>
    </row>
    <row r="63" spans="2:2" x14ac:dyDescent="0.15">
      <c r="B63" s="1"/>
    </row>
  </sheetData>
  <mergeCells count="5">
    <mergeCell ref="C2:E2"/>
    <mergeCell ref="O22:P22"/>
    <mergeCell ref="O23:P23"/>
    <mergeCell ref="O28:P28"/>
    <mergeCell ref="O29:P29"/>
  </mergeCells>
  <phoneticPr fontId="1"/>
  <pageMargins left="0.7" right="0.7" top="0.75" bottom="0.75" header="0.3" footer="0.3"/>
  <pageSetup paperSize="9" orientation="portrait" verticalDpi="0" r:id="rId1"/>
  <ignoredErrors>
    <ignoredError sqref="I6:I3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9"/>
  <sheetViews>
    <sheetView workbookViewId="0">
      <selection activeCell="L36" sqref="L36"/>
    </sheetView>
  </sheetViews>
  <sheetFormatPr defaultRowHeight="13.5" x14ac:dyDescent="0.15"/>
  <cols>
    <col min="2" max="2" width="9" customWidth="1"/>
  </cols>
  <sheetData>
    <row r="2" spans="2:9" x14ac:dyDescent="0.15">
      <c r="C2" s="14" t="s">
        <v>6</v>
      </c>
      <c r="D2" s="14"/>
      <c r="E2" s="14"/>
    </row>
    <row r="4" spans="2:9" x14ac:dyDescent="0.15">
      <c r="C4" s="3" t="s">
        <v>0</v>
      </c>
      <c r="D4" s="3" t="s">
        <v>1</v>
      </c>
      <c r="E4" s="3" t="s">
        <v>2</v>
      </c>
      <c r="H4">
        <f>1000/(50*50*3.16)</f>
        <v>0.12658227848101267</v>
      </c>
    </row>
    <row r="5" spans="2:9" ht="15.75" x14ac:dyDescent="0.15">
      <c r="C5" s="3" t="s">
        <v>3</v>
      </c>
      <c r="D5" s="2" t="s">
        <v>4</v>
      </c>
      <c r="E5" s="2" t="s">
        <v>4</v>
      </c>
      <c r="H5" t="s">
        <v>11</v>
      </c>
      <c r="I5" t="s">
        <v>12</v>
      </c>
    </row>
    <row r="6" spans="2:9" x14ac:dyDescent="0.15">
      <c r="B6" s="1"/>
      <c r="C6" s="6">
        <v>0</v>
      </c>
      <c r="D6" s="7">
        <v>0</v>
      </c>
      <c r="E6" s="7">
        <v>0</v>
      </c>
      <c r="H6" s="4">
        <f>C6*$H$4</f>
        <v>0</v>
      </c>
      <c r="I6" s="5">
        <f>AVERAGE(D6:E6)</f>
        <v>0</v>
      </c>
    </row>
    <row r="7" spans="2:9" x14ac:dyDescent="0.15">
      <c r="B7" s="1"/>
      <c r="C7" s="6">
        <v>11.818199999999999</v>
      </c>
      <c r="D7" s="7">
        <v>75</v>
      </c>
      <c r="E7" s="7">
        <v>120</v>
      </c>
      <c r="H7" s="4">
        <f t="shared" ref="H7:H41" si="0">C7*$H$4</f>
        <v>1.4959746835443037</v>
      </c>
      <c r="I7" s="11">
        <f t="shared" ref="I7:I41" si="1">AVERAGE(D7:E7)</f>
        <v>97.5</v>
      </c>
    </row>
    <row r="8" spans="2:9" x14ac:dyDescent="0.15">
      <c r="B8" s="1"/>
      <c r="C8" s="6">
        <v>11.2121</v>
      </c>
      <c r="D8" s="7">
        <v>55</v>
      </c>
      <c r="E8" s="7">
        <v>105</v>
      </c>
      <c r="H8" s="4">
        <f t="shared" si="0"/>
        <v>1.4192531645569622</v>
      </c>
      <c r="I8" s="11">
        <f t="shared" si="1"/>
        <v>80</v>
      </c>
    </row>
    <row r="9" spans="2:9" x14ac:dyDescent="0.15">
      <c r="B9" s="1"/>
      <c r="C9" s="6">
        <v>15.454499999999999</v>
      </c>
      <c r="D9" s="7">
        <v>70</v>
      </c>
      <c r="E9" s="7">
        <v>145</v>
      </c>
      <c r="H9" s="4">
        <f t="shared" si="0"/>
        <v>1.9562658227848102</v>
      </c>
      <c r="I9" s="11">
        <f t="shared" si="1"/>
        <v>107.5</v>
      </c>
    </row>
    <row r="10" spans="2:9" x14ac:dyDescent="0.15">
      <c r="B10" s="1"/>
      <c r="C10" s="6">
        <v>20.606100000000001</v>
      </c>
      <c r="D10" s="7">
        <v>90</v>
      </c>
      <c r="E10" s="7">
        <v>195</v>
      </c>
      <c r="H10" s="4">
        <f t="shared" si="0"/>
        <v>2.6083670886075954</v>
      </c>
      <c r="I10" s="11">
        <f t="shared" si="1"/>
        <v>142.5</v>
      </c>
    </row>
    <row r="11" spans="2:9" x14ac:dyDescent="0.15">
      <c r="B11" s="1"/>
      <c r="C11" s="6">
        <v>25.454499999999999</v>
      </c>
      <c r="D11" s="7">
        <v>110</v>
      </c>
      <c r="E11" s="7">
        <v>245</v>
      </c>
      <c r="H11" s="4">
        <f t="shared" si="0"/>
        <v>3.2220886075949369</v>
      </c>
      <c r="I11" s="11">
        <f t="shared" si="1"/>
        <v>177.5</v>
      </c>
    </row>
    <row r="12" spans="2:9" x14ac:dyDescent="0.15">
      <c r="B12" s="1"/>
      <c r="C12" s="6">
        <v>30.909099999999999</v>
      </c>
      <c r="D12" s="7">
        <v>135</v>
      </c>
      <c r="E12" s="7">
        <v>295</v>
      </c>
      <c r="H12" s="4">
        <f t="shared" si="0"/>
        <v>3.9125443037974685</v>
      </c>
      <c r="I12" s="11">
        <f t="shared" si="1"/>
        <v>215</v>
      </c>
    </row>
    <row r="13" spans="2:9" x14ac:dyDescent="0.15">
      <c r="B13" s="1"/>
      <c r="C13" s="6">
        <v>36.060600000000001</v>
      </c>
      <c r="D13" s="7">
        <v>165</v>
      </c>
      <c r="E13" s="7">
        <v>340</v>
      </c>
      <c r="H13" s="4">
        <f t="shared" si="0"/>
        <v>4.5646329113924056</v>
      </c>
      <c r="I13" s="11">
        <f t="shared" si="1"/>
        <v>252.5</v>
      </c>
    </row>
    <row r="14" spans="2:9" x14ac:dyDescent="0.15">
      <c r="B14" s="1"/>
      <c r="C14" s="6">
        <v>40.606099999999998</v>
      </c>
      <c r="D14" s="7">
        <v>195</v>
      </c>
      <c r="E14" s="7">
        <v>380</v>
      </c>
      <c r="H14" s="4">
        <f t="shared" si="0"/>
        <v>5.1400126582278478</v>
      </c>
      <c r="I14" s="11">
        <f t="shared" si="1"/>
        <v>287.5</v>
      </c>
    </row>
    <row r="15" spans="2:9" x14ac:dyDescent="0.15">
      <c r="B15" s="1"/>
      <c r="C15" s="6">
        <v>45.757599999999996</v>
      </c>
      <c r="D15" s="7">
        <v>225</v>
      </c>
      <c r="E15" s="7">
        <v>425</v>
      </c>
      <c r="H15" s="4">
        <f t="shared" si="0"/>
        <v>5.7921012658227848</v>
      </c>
      <c r="I15" s="11">
        <f t="shared" si="1"/>
        <v>325</v>
      </c>
    </row>
    <row r="16" spans="2:9" x14ac:dyDescent="0.15">
      <c r="B16" s="1"/>
      <c r="C16" s="6">
        <v>51.5152</v>
      </c>
      <c r="D16" s="7">
        <v>265</v>
      </c>
      <c r="E16" s="7">
        <v>480</v>
      </c>
      <c r="H16" s="4">
        <f t="shared" si="0"/>
        <v>6.5209113924050639</v>
      </c>
      <c r="I16" s="11">
        <f t="shared" si="1"/>
        <v>372.5</v>
      </c>
    </row>
    <row r="17" spans="2:16" x14ac:dyDescent="0.15">
      <c r="B17" s="1"/>
      <c r="C17" s="6">
        <v>55.757599999999996</v>
      </c>
      <c r="D17" s="7">
        <v>290</v>
      </c>
      <c r="E17" s="7">
        <v>520</v>
      </c>
      <c r="H17" s="4">
        <f t="shared" si="0"/>
        <v>7.0579240506329111</v>
      </c>
      <c r="I17" s="11">
        <f t="shared" si="1"/>
        <v>405</v>
      </c>
    </row>
    <row r="18" spans="2:16" x14ac:dyDescent="0.15">
      <c r="B18" s="1"/>
      <c r="C18" s="6">
        <v>61.818199999999997</v>
      </c>
      <c r="D18" s="7">
        <v>330</v>
      </c>
      <c r="E18" s="7">
        <v>590</v>
      </c>
      <c r="H18" s="4">
        <f t="shared" si="0"/>
        <v>7.8250886075949371</v>
      </c>
      <c r="I18" s="11">
        <f t="shared" si="1"/>
        <v>460</v>
      </c>
    </row>
    <row r="19" spans="2:16" x14ac:dyDescent="0.15">
      <c r="B19" s="1"/>
      <c r="C19" s="6">
        <v>66.363600000000005</v>
      </c>
      <c r="D19" s="7">
        <v>360</v>
      </c>
      <c r="E19" s="7">
        <v>640</v>
      </c>
      <c r="H19" s="4">
        <f t="shared" si="0"/>
        <v>8.400455696202533</v>
      </c>
      <c r="I19" s="11">
        <f t="shared" si="1"/>
        <v>500</v>
      </c>
    </row>
    <row r="20" spans="2:16" x14ac:dyDescent="0.15">
      <c r="B20" s="1"/>
      <c r="C20" s="6">
        <v>70.909099999999995</v>
      </c>
      <c r="D20" s="7">
        <v>390</v>
      </c>
      <c r="E20" s="7">
        <v>695</v>
      </c>
      <c r="H20" s="4">
        <f t="shared" si="0"/>
        <v>8.9758354430379743</v>
      </c>
      <c r="I20" s="11">
        <f t="shared" si="1"/>
        <v>542.5</v>
      </c>
    </row>
    <row r="21" spans="2:16" x14ac:dyDescent="0.15">
      <c r="B21" s="1"/>
      <c r="C21" s="6">
        <v>75.757599999999996</v>
      </c>
      <c r="D21" s="7">
        <v>425</v>
      </c>
      <c r="E21" s="7">
        <v>755</v>
      </c>
      <c r="H21" s="4">
        <f t="shared" si="0"/>
        <v>9.5895696202531653</v>
      </c>
      <c r="I21" s="11">
        <f t="shared" si="1"/>
        <v>590</v>
      </c>
    </row>
    <row r="22" spans="2:16" x14ac:dyDescent="0.15">
      <c r="B22" s="1"/>
      <c r="C22" s="6">
        <v>80.909099999999995</v>
      </c>
      <c r="D22" s="7">
        <v>460</v>
      </c>
      <c r="E22" s="7">
        <v>815</v>
      </c>
      <c r="H22" s="4">
        <f t="shared" si="0"/>
        <v>10.241658227848101</v>
      </c>
      <c r="I22" s="11">
        <f t="shared" si="1"/>
        <v>637.5</v>
      </c>
    </row>
    <row r="23" spans="2:16" x14ac:dyDescent="0.15">
      <c r="B23" s="1"/>
      <c r="C23" s="6">
        <v>86.060599999999994</v>
      </c>
      <c r="D23" s="7">
        <v>500</v>
      </c>
      <c r="E23" s="7">
        <v>880</v>
      </c>
      <c r="H23" s="4">
        <f t="shared" si="0"/>
        <v>10.893746835443038</v>
      </c>
      <c r="I23" s="11">
        <f t="shared" si="1"/>
        <v>690</v>
      </c>
    </row>
    <row r="24" spans="2:16" x14ac:dyDescent="0.15">
      <c r="B24" s="1"/>
      <c r="C24" s="6">
        <v>91.212100000000007</v>
      </c>
      <c r="D24" s="7">
        <v>540</v>
      </c>
      <c r="E24" s="7">
        <v>940</v>
      </c>
      <c r="H24" s="4">
        <f t="shared" si="0"/>
        <v>11.545835443037976</v>
      </c>
      <c r="I24" s="11">
        <f t="shared" si="1"/>
        <v>740</v>
      </c>
      <c r="K24" t="s">
        <v>23</v>
      </c>
      <c r="O24" s="15" t="s">
        <v>15</v>
      </c>
      <c r="P24" s="16"/>
    </row>
    <row r="25" spans="2:16" x14ac:dyDescent="0.15">
      <c r="B25" s="1"/>
      <c r="C25" s="6">
        <v>96.666700000000006</v>
      </c>
      <c r="D25" s="7">
        <v>595</v>
      </c>
      <c r="E25" s="7">
        <v>995</v>
      </c>
      <c r="H25" s="4">
        <f t="shared" si="0"/>
        <v>12.236291139240508</v>
      </c>
      <c r="I25" s="11">
        <f t="shared" si="1"/>
        <v>795</v>
      </c>
      <c r="K25" s="5" t="s">
        <v>13</v>
      </c>
      <c r="L25" s="5" t="s">
        <v>11</v>
      </c>
      <c r="M25" s="5" t="s">
        <v>14</v>
      </c>
      <c r="O25" s="15" t="s">
        <v>16</v>
      </c>
      <c r="P25" s="16"/>
    </row>
    <row r="26" spans="2:16" x14ac:dyDescent="0.15">
      <c r="B26" s="1"/>
      <c r="C26" s="6">
        <v>101.818</v>
      </c>
      <c r="D26" s="7">
        <v>650</v>
      </c>
      <c r="E26" s="7">
        <v>1055</v>
      </c>
      <c r="H26" s="4">
        <f t="shared" si="0"/>
        <v>12.888354430379747</v>
      </c>
      <c r="I26" s="11">
        <f t="shared" si="1"/>
        <v>852.5</v>
      </c>
      <c r="K26" s="4">
        <v>51.5152</v>
      </c>
      <c r="L26" s="4">
        <v>6.5209113924050639</v>
      </c>
      <c r="M26" s="5">
        <v>372.5</v>
      </c>
      <c r="O26" s="10" t="s">
        <v>17</v>
      </c>
      <c r="P26" s="3" t="s">
        <v>18</v>
      </c>
    </row>
    <row r="27" spans="2:16" x14ac:dyDescent="0.15">
      <c r="B27" s="1"/>
      <c r="C27" s="6">
        <v>106.667</v>
      </c>
      <c r="D27" s="7">
        <v>705</v>
      </c>
      <c r="E27" s="7">
        <v>1105</v>
      </c>
      <c r="H27" s="4">
        <f t="shared" si="0"/>
        <v>13.502151898734178</v>
      </c>
      <c r="I27" s="11">
        <f t="shared" si="1"/>
        <v>905</v>
      </c>
      <c r="K27" s="4">
        <v>55.757599999999996</v>
      </c>
      <c r="L27" s="4">
        <v>7.0579240506329111</v>
      </c>
      <c r="M27" s="5">
        <v>405</v>
      </c>
      <c r="O27" s="3" t="s">
        <v>19</v>
      </c>
      <c r="P27" s="3">
        <f>INDEX(LINEST(L26:L27,M26:M27),1,1)</f>
        <v>1.6523466407010676E-2</v>
      </c>
    </row>
    <row r="28" spans="2:16" x14ac:dyDescent="0.15">
      <c r="B28" s="1"/>
      <c r="C28" s="6">
        <v>111.515</v>
      </c>
      <c r="D28" s="7">
        <v>770</v>
      </c>
      <c r="E28" s="7">
        <v>1160</v>
      </c>
      <c r="H28" s="4">
        <f t="shared" si="0"/>
        <v>14.115822784810128</v>
      </c>
      <c r="I28" s="11">
        <f t="shared" si="1"/>
        <v>965</v>
      </c>
      <c r="O28" s="3" t="s">
        <v>20</v>
      </c>
      <c r="P28" s="3">
        <f>INDEX(LINEST(L26:L27,M26:M27),1,2)</f>
        <v>0.36592015579358694</v>
      </c>
    </row>
    <row r="29" spans="2:16" x14ac:dyDescent="0.15">
      <c r="B29" s="1"/>
      <c r="C29" s="6">
        <v>116.667</v>
      </c>
      <c r="D29" s="7">
        <v>840</v>
      </c>
      <c r="E29" s="7">
        <v>1215</v>
      </c>
      <c r="H29" s="4">
        <f t="shared" si="0"/>
        <v>14.767974683544304</v>
      </c>
      <c r="I29" s="11">
        <f t="shared" si="1"/>
        <v>1027.5</v>
      </c>
    </row>
    <row r="30" spans="2:16" x14ac:dyDescent="0.15">
      <c r="B30" s="1"/>
      <c r="C30" s="6">
        <v>121.212</v>
      </c>
      <c r="D30" s="7">
        <v>915</v>
      </c>
      <c r="E30" s="7">
        <v>1275</v>
      </c>
      <c r="H30" s="4">
        <f t="shared" si="0"/>
        <v>15.343291139240508</v>
      </c>
      <c r="I30" s="11">
        <f t="shared" si="1"/>
        <v>1095</v>
      </c>
      <c r="K30" t="s">
        <v>24</v>
      </c>
      <c r="O30" s="15" t="s">
        <v>15</v>
      </c>
      <c r="P30" s="16"/>
    </row>
    <row r="31" spans="2:16" x14ac:dyDescent="0.15">
      <c r="B31" s="1"/>
      <c r="C31" s="6">
        <v>126.06100000000001</v>
      </c>
      <c r="D31" s="7">
        <v>990</v>
      </c>
      <c r="E31" s="7">
        <v>1330</v>
      </c>
      <c r="H31" s="4">
        <f t="shared" si="0"/>
        <v>15.957088607594939</v>
      </c>
      <c r="I31" s="11">
        <f t="shared" si="1"/>
        <v>1160</v>
      </c>
      <c r="K31" s="5" t="s">
        <v>13</v>
      </c>
      <c r="L31" s="5" t="s">
        <v>11</v>
      </c>
      <c r="M31" s="5" t="s">
        <v>14</v>
      </c>
      <c r="O31" s="15" t="s">
        <v>16</v>
      </c>
      <c r="P31" s="16"/>
    </row>
    <row r="32" spans="2:16" x14ac:dyDescent="0.15">
      <c r="B32" s="1"/>
      <c r="C32" s="6">
        <v>130.60599999999999</v>
      </c>
      <c r="D32" s="7">
        <v>1075</v>
      </c>
      <c r="E32" s="7">
        <v>1390</v>
      </c>
      <c r="H32" s="4">
        <f t="shared" si="0"/>
        <v>16.53240506329114</v>
      </c>
      <c r="I32" s="11">
        <f t="shared" si="1"/>
        <v>1232.5</v>
      </c>
      <c r="K32" s="4">
        <v>51.5152</v>
      </c>
      <c r="L32" s="4">
        <v>6.5209113924050639</v>
      </c>
      <c r="M32" s="5">
        <v>372.5</v>
      </c>
      <c r="O32" s="3" t="s">
        <v>17</v>
      </c>
      <c r="P32" s="3" t="s">
        <v>18</v>
      </c>
    </row>
    <row r="33" spans="2:16" x14ac:dyDescent="0.15">
      <c r="B33" s="1"/>
      <c r="C33" s="6">
        <v>136.364</v>
      </c>
      <c r="D33" s="7">
        <v>1200</v>
      </c>
      <c r="E33" s="7">
        <v>1470</v>
      </c>
      <c r="H33" s="4">
        <f t="shared" si="0"/>
        <v>17.261265822784811</v>
      </c>
      <c r="I33" s="11">
        <f t="shared" si="1"/>
        <v>1335</v>
      </c>
      <c r="K33" s="4">
        <v>55.757599999999996</v>
      </c>
      <c r="L33" s="4">
        <v>7.0579240506329111</v>
      </c>
      <c r="M33" s="5">
        <v>405</v>
      </c>
      <c r="O33" s="3" t="s">
        <v>19</v>
      </c>
      <c r="P33" s="3">
        <f>INDEX(LINEST(L32:L33,M32:M33),1,1)</f>
        <v>1.6523466407010676E-2</v>
      </c>
    </row>
    <row r="34" spans="2:16" x14ac:dyDescent="0.15">
      <c r="B34" s="1"/>
      <c r="C34" s="6">
        <v>140.60599999999999</v>
      </c>
      <c r="D34" s="7">
        <v>1300</v>
      </c>
      <c r="E34" s="7">
        <v>1530</v>
      </c>
      <c r="H34" s="4">
        <f t="shared" si="0"/>
        <v>17.798227848101266</v>
      </c>
      <c r="I34" s="11">
        <f t="shared" si="1"/>
        <v>1415</v>
      </c>
      <c r="O34" s="3" t="s">
        <v>20</v>
      </c>
      <c r="P34" s="3">
        <f>INDEX(LINEST(L32:L33,M32:M33),1,2)</f>
        <v>0.36592015579358694</v>
      </c>
    </row>
    <row r="35" spans="2:16" x14ac:dyDescent="0.15">
      <c r="B35" s="1"/>
      <c r="C35" s="6">
        <v>145.75800000000001</v>
      </c>
      <c r="D35" s="7">
        <v>1445</v>
      </c>
      <c r="E35" s="7">
        <v>1605</v>
      </c>
      <c r="H35" s="4">
        <f t="shared" si="0"/>
        <v>18.450379746835445</v>
      </c>
      <c r="I35" s="11">
        <f t="shared" si="1"/>
        <v>1525</v>
      </c>
    </row>
    <row r="36" spans="2:16" x14ac:dyDescent="0.15">
      <c r="B36" s="1"/>
      <c r="C36" s="6">
        <v>150.90899999999999</v>
      </c>
      <c r="D36" s="7">
        <v>1595</v>
      </c>
      <c r="E36" s="7">
        <v>1690</v>
      </c>
      <c r="H36" s="4">
        <f t="shared" si="0"/>
        <v>19.10240506329114</v>
      </c>
      <c r="I36" s="11">
        <f t="shared" si="1"/>
        <v>1642.5</v>
      </c>
    </row>
    <row r="37" spans="2:16" ht="14.25" thickBot="1" x14ac:dyDescent="0.2">
      <c r="B37" s="1"/>
      <c r="C37" s="6">
        <v>156.06100000000001</v>
      </c>
      <c r="D37" s="7">
        <v>1805</v>
      </c>
      <c r="E37" s="7">
        <v>1835</v>
      </c>
      <c r="H37" s="4">
        <f t="shared" si="0"/>
        <v>19.754556962025319</v>
      </c>
      <c r="I37" s="11">
        <f t="shared" si="1"/>
        <v>1820</v>
      </c>
      <c r="K37" t="s">
        <v>21</v>
      </c>
      <c r="O37" s="9" t="s">
        <v>22</v>
      </c>
    </row>
    <row r="38" spans="2:16" ht="14.25" thickBot="1" x14ac:dyDescent="0.2">
      <c r="B38" s="1"/>
      <c r="C38" s="6">
        <v>160.303</v>
      </c>
      <c r="D38" s="7">
        <v>2020</v>
      </c>
      <c r="E38" s="7">
        <v>2000</v>
      </c>
      <c r="H38" s="4">
        <f t="shared" si="0"/>
        <v>20.291518987341775</v>
      </c>
      <c r="I38" s="11">
        <f t="shared" si="1"/>
        <v>2010</v>
      </c>
      <c r="K38" s="4">
        <f>C41/3</f>
        <v>54.343333333333334</v>
      </c>
      <c r="O38" s="12">
        <f>P27</f>
        <v>1.6523466407010676E-2</v>
      </c>
    </row>
    <row r="39" spans="2:16" x14ac:dyDescent="0.15">
      <c r="B39" s="1"/>
      <c r="C39" s="6">
        <v>161.51499999999999</v>
      </c>
      <c r="D39" s="7">
        <v>2115</v>
      </c>
      <c r="E39" s="7">
        <v>2050</v>
      </c>
      <c r="H39" s="4">
        <f t="shared" si="0"/>
        <v>20.444936708860759</v>
      </c>
      <c r="I39" s="11">
        <f t="shared" si="1"/>
        <v>2082.5</v>
      </c>
    </row>
    <row r="40" spans="2:16" x14ac:dyDescent="0.15">
      <c r="B40" s="1"/>
      <c r="C40" s="6">
        <v>162.42400000000001</v>
      </c>
      <c r="D40" s="7">
        <v>2215</v>
      </c>
      <c r="E40" s="7">
        <v>2120</v>
      </c>
      <c r="H40" s="4">
        <f t="shared" si="0"/>
        <v>20.560000000000002</v>
      </c>
      <c r="I40" s="11">
        <f t="shared" si="1"/>
        <v>2167.5</v>
      </c>
    </row>
    <row r="41" spans="2:16" x14ac:dyDescent="0.15">
      <c r="B41" s="1"/>
      <c r="C41" s="6">
        <v>163.03</v>
      </c>
      <c r="D41" s="7">
        <v>2375</v>
      </c>
      <c r="E41" s="7">
        <v>2245</v>
      </c>
      <c r="H41" s="4">
        <f t="shared" si="0"/>
        <v>20.636708860759494</v>
      </c>
      <c r="I41" s="11">
        <f t="shared" si="1"/>
        <v>2310</v>
      </c>
    </row>
    <row r="42" spans="2:16" x14ac:dyDescent="0.15">
      <c r="B42" s="1"/>
      <c r="C42" s="6">
        <v>162.42400000000001</v>
      </c>
      <c r="D42" s="7">
        <v>2500</v>
      </c>
      <c r="E42" s="7">
        <v>2445</v>
      </c>
      <c r="H42" s="8"/>
    </row>
    <row r="43" spans="2:16" x14ac:dyDescent="0.15">
      <c r="B43" s="1"/>
      <c r="C43" s="6">
        <v>153.636</v>
      </c>
      <c r="D43" s="7">
        <v>2525</v>
      </c>
      <c r="E43" s="7">
        <v>2735</v>
      </c>
      <c r="H43" s="8"/>
    </row>
    <row r="44" spans="2:16" x14ac:dyDescent="0.15">
      <c r="B44" s="1"/>
      <c r="C44" s="6">
        <v>149.697</v>
      </c>
      <c r="D44" s="7">
        <v>2495</v>
      </c>
      <c r="E44" s="7">
        <v>2735</v>
      </c>
      <c r="H44" s="8"/>
    </row>
    <row r="45" spans="2:16" x14ac:dyDescent="0.15">
      <c r="B45" s="1"/>
      <c r="C45" s="6">
        <v>3.9393899999999999</v>
      </c>
      <c r="D45" s="7">
        <v>725</v>
      </c>
      <c r="E45" s="7">
        <v>1060</v>
      </c>
      <c r="H45" s="8"/>
    </row>
    <row r="46" spans="2:16" x14ac:dyDescent="0.15">
      <c r="B46" s="1"/>
      <c r="C46" s="6">
        <v>0</v>
      </c>
      <c r="D46" s="7">
        <v>595</v>
      </c>
      <c r="E46" s="7">
        <v>880</v>
      </c>
      <c r="H46" s="8"/>
    </row>
    <row r="47" spans="2:16" x14ac:dyDescent="0.15">
      <c r="B47" s="1"/>
    </row>
    <row r="48" spans="2:16" x14ac:dyDescent="0.15">
      <c r="B48" s="1"/>
    </row>
    <row r="49" spans="2:2" x14ac:dyDescent="0.15">
      <c r="B49" s="1"/>
    </row>
    <row r="50" spans="2:2" x14ac:dyDescent="0.15">
      <c r="B50" s="1"/>
    </row>
    <row r="51" spans="2:2" x14ac:dyDescent="0.15">
      <c r="B51" s="1"/>
    </row>
    <row r="52" spans="2:2" x14ac:dyDescent="0.15">
      <c r="B52" s="1"/>
    </row>
    <row r="53" spans="2:2" x14ac:dyDescent="0.15">
      <c r="B53" s="1"/>
    </row>
    <row r="54" spans="2:2" x14ac:dyDescent="0.15">
      <c r="B54" s="1"/>
    </row>
    <row r="55" spans="2:2" x14ac:dyDescent="0.15">
      <c r="B55" s="1"/>
    </row>
    <row r="56" spans="2:2" x14ac:dyDescent="0.15">
      <c r="B56" s="1"/>
    </row>
    <row r="57" spans="2:2" x14ac:dyDescent="0.15">
      <c r="B57" s="1"/>
    </row>
    <row r="58" spans="2:2" x14ac:dyDescent="0.15">
      <c r="B58" s="1"/>
    </row>
    <row r="59" spans="2:2" x14ac:dyDescent="0.15">
      <c r="B59" s="1"/>
    </row>
  </sheetData>
  <mergeCells count="5">
    <mergeCell ref="C2:E2"/>
    <mergeCell ref="O24:P24"/>
    <mergeCell ref="O25:P25"/>
    <mergeCell ref="O30:P30"/>
    <mergeCell ref="O31:P31"/>
  </mergeCells>
  <phoneticPr fontId="1"/>
  <pageMargins left="0.7" right="0.7" top="0.75" bottom="0.75" header="0.3" footer="0.3"/>
  <ignoredErrors>
    <ignoredError sqref="I6:I41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7"/>
  <sheetViews>
    <sheetView topLeftCell="A4" workbookViewId="0">
      <selection activeCell="J30" sqref="J30"/>
    </sheetView>
  </sheetViews>
  <sheetFormatPr defaultRowHeight="13.5" x14ac:dyDescent="0.15"/>
  <cols>
    <col min="2" max="2" width="9" customWidth="1"/>
  </cols>
  <sheetData>
    <row r="2" spans="2:8" x14ac:dyDescent="0.15">
      <c r="C2" s="14" t="s">
        <v>7</v>
      </c>
      <c r="D2" s="14"/>
      <c r="E2" s="14"/>
    </row>
    <row r="4" spans="2:8" x14ac:dyDescent="0.15">
      <c r="C4" s="3" t="s">
        <v>0</v>
      </c>
      <c r="D4" s="3" t="s">
        <v>1</v>
      </c>
      <c r="E4" s="3" t="s">
        <v>2</v>
      </c>
      <c r="G4">
        <f>1000/(50*50*3.16)</f>
        <v>0.12658227848101267</v>
      </c>
    </row>
    <row r="5" spans="2:8" ht="15.75" x14ac:dyDescent="0.15">
      <c r="C5" s="3" t="s">
        <v>3</v>
      </c>
      <c r="D5" s="2" t="s">
        <v>4</v>
      </c>
      <c r="E5" s="2" t="s">
        <v>4</v>
      </c>
      <c r="G5" t="s">
        <v>11</v>
      </c>
      <c r="H5" t="s">
        <v>12</v>
      </c>
    </row>
    <row r="6" spans="2:8" x14ac:dyDescent="0.15">
      <c r="B6" s="1"/>
      <c r="C6" s="4">
        <v>0</v>
      </c>
      <c r="D6" s="5">
        <v>0</v>
      </c>
      <c r="E6" s="5">
        <v>0</v>
      </c>
      <c r="G6" s="4">
        <f>C6*$G$4</f>
        <v>0</v>
      </c>
      <c r="H6" s="11">
        <f>AVERAGE(D6:E6)</f>
        <v>0</v>
      </c>
    </row>
    <row r="7" spans="2:8" x14ac:dyDescent="0.15">
      <c r="B7" s="1"/>
      <c r="C7" s="4">
        <v>0.30303000000000002</v>
      </c>
      <c r="D7" s="5">
        <v>0</v>
      </c>
      <c r="E7" s="5">
        <v>0</v>
      </c>
      <c r="G7" s="4">
        <f t="shared" ref="G7:G38" si="0">C7*$G$4</f>
        <v>3.8358227848101271E-2</v>
      </c>
      <c r="H7" s="11">
        <f t="shared" ref="H7:H38" si="1">AVERAGE(D7:E7)</f>
        <v>0</v>
      </c>
    </row>
    <row r="8" spans="2:8" x14ac:dyDescent="0.15">
      <c r="B8" s="1"/>
      <c r="C8" s="4">
        <v>5.4545500000000002</v>
      </c>
      <c r="D8" s="5">
        <v>55</v>
      </c>
      <c r="E8" s="5">
        <v>10</v>
      </c>
      <c r="G8" s="4">
        <f t="shared" si="0"/>
        <v>0.69044936708860771</v>
      </c>
      <c r="H8" s="11">
        <f t="shared" si="1"/>
        <v>32.5</v>
      </c>
    </row>
    <row r="9" spans="2:8" x14ac:dyDescent="0.15">
      <c r="B9" s="1"/>
      <c r="C9" s="4">
        <v>11.2121</v>
      </c>
      <c r="D9" s="5">
        <v>95</v>
      </c>
      <c r="E9" s="5">
        <v>60</v>
      </c>
      <c r="G9" s="4">
        <f t="shared" si="0"/>
        <v>1.4192531645569622</v>
      </c>
      <c r="H9" s="11">
        <f t="shared" si="1"/>
        <v>77.5</v>
      </c>
    </row>
    <row r="10" spans="2:8" x14ac:dyDescent="0.15">
      <c r="B10" s="1"/>
      <c r="C10" s="4">
        <v>17.575800000000001</v>
      </c>
      <c r="D10" s="5">
        <v>155</v>
      </c>
      <c r="E10" s="5">
        <v>125</v>
      </c>
      <c r="G10" s="4">
        <f t="shared" si="0"/>
        <v>2.2247848101265824</v>
      </c>
      <c r="H10" s="11">
        <f t="shared" si="1"/>
        <v>140</v>
      </c>
    </row>
    <row r="11" spans="2:8" x14ac:dyDescent="0.15">
      <c r="B11" s="1"/>
      <c r="C11" s="4">
        <v>22.424199999999999</v>
      </c>
      <c r="D11" s="5">
        <v>200</v>
      </c>
      <c r="E11" s="5">
        <v>170</v>
      </c>
      <c r="G11" s="4">
        <f t="shared" si="0"/>
        <v>2.8385063291139243</v>
      </c>
      <c r="H11" s="11">
        <f t="shared" si="1"/>
        <v>185</v>
      </c>
    </row>
    <row r="12" spans="2:8" x14ac:dyDescent="0.15">
      <c r="B12" s="1"/>
      <c r="C12" s="4">
        <v>28.4848</v>
      </c>
      <c r="D12" s="5">
        <v>265</v>
      </c>
      <c r="E12" s="5">
        <v>225</v>
      </c>
      <c r="G12" s="4">
        <f t="shared" si="0"/>
        <v>3.6056708860759494</v>
      </c>
      <c r="H12" s="11">
        <f t="shared" si="1"/>
        <v>245</v>
      </c>
    </row>
    <row r="13" spans="2:8" x14ac:dyDescent="0.15">
      <c r="B13" s="1"/>
      <c r="C13" s="4">
        <v>33.030299999999997</v>
      </c>
      <c r="D13" s="5">
        <v>320</v>
      </c>
      <c r="E13" s="5">
        <v>255</v>
      </c>
      <c r="G13" s="4">
        <f t="shared" si="0"/>
        <v>4.1810506329113926</v>
      </c>
      <c r="H13" s="11">
        <f t="shared" si="1"/>
        <v>287.5</v>
      </c>
    </row>
    <row r="14" spans="2:8" x14ac:dyDescent="0.15">
      <c r="B14" s="1"/>
      <c r="C14" s="4">
        <v>36.666699999999999</v>
      </c>
      <c r="D14" s="5">
        <v>365</v>
      </c>
      <c r="E14" s="5">
        <v>280</v>
      </c>
      <c r="G14" s="4">
        <f t="shared" si="0"/>
        <v>4.6413544303797467</v>
      </c>
      <c r="H14" s="11">
        <f t="shared" si="1"/>
        <v>322.5</v>
      </c>
    </row>
    <row r="15" spans="2:8" x14ac:dyDescent="0.15">
      <c r="B15" s="1"/>
      <c r="C15" s="4">
        <v>43.333300000000001</v>
      </c>
      <c r="D15" s="5">
        <v>450</v>
      </c>
      <c r="E15" s="5">
        <v>320</v>
      </c>
      <c r="G15" s="4">
        <f t="shared" si="0"/>
        <v>5.4852278481012666</v>
      </c>
      <c r="H15" s="11">
        <f t="shared" si="1"/>
        <v>385</v>
      </c>
    </row>
    <row r="16" spans="2:8" x14ac:dyDescent="0.15">
      <c r="B16" s="1"/>
      <c r="C16" s="4">
        <v>48.181800000000003</v>
      </c>
      <c r="D16" s="5">
        <v>510</v>
      </c>
      <c r="E16" s="5">
        <v>340</v>
      </c>
      <c r="G16" s="4">
        <f t="shared" si="0"/>
        <v>6.0989620253164567</v>
      </c>
      <c r="H16" s="11">
        <f t="shared" si="1"/>
        <v>425</v>
      </c>
    </row>
    <row r="17" spans="2:15" x14ac:dyDescent="0.15">
      <c r="B17" s="1"/>
      <c r="C17" s="4">
        <v>52.121200000000002</v>
      </c>
      <c r="D17" s="5">
        <v>560</v>
      </c>
      <c r="E17" s="5">
        <v>360</v>
      </c>
      <c r="G17" s="4">
        <f t="shared" si="0"/>
        <v>6.5976202531645578</v>
      </c>
      <c r="H17" s="11">
        <f t="shared" si="1"/>
        <v>460</v>
      </c>
    </row>
    <row r="18" spans="2:15" x14ac:dyDescent="0.15">
      <c r="B18" s="1"/>
      <c r="C18" s="4">
        <v>59.090899999999998</v>
      </c>
      <c r="D18" s="5">
        <v>650</v>
      </c>
      <c r="E18" s="5">
        <v>390</v>
      </c>
      <c r="G18" s="4">
        <f t="shared" si="0"/>
        <v>7.479860759493671</v>
      </c>
      <c r="H18" s="11">
        <f t="shared" si="1"/>
        <v>520</v>
      </c>
    </row>
    <row r="19" spans="2:15" x14ac:dyDescent="0.15">
      <c r="B19" s="1"/>
      <c r="C19" s="4">
        <v>63.333300000000001</v>
      </c>
      <c r="D19" s="5">
        <v>705</v>
      </c>
      <c r="E19" s="5">
        <v>410</v>
      </c>
      <c r="G19" s="4">
        <f t="shared" si="0"/>
        <v>8.01687341772152</v>
      </c>
      <c r="H19" s="11">
        <f t="shared" si="1"/>
        <v>557.5</v>
      </c>
    </row>
    <row r="20" spans="2:15" x14ac:dyDescent="0.15">
      <c r="B20" s="1"/>
      <c r="C20" s="4">
        <v>67.878799999999998</v>
      </c>
      <c r="D20" s="5">
        <v>765</v>
      </c>
      <c r="E20" s="5">
        <v>430</v>
      </c>
      <c r="G20" s="4">
        <f t="shared" si="0"/>
        <v>8.5922531645569631</v>
      </c>
      <c r="H20" s="11">
        <f t="shared" si="1"/>
        <v>597.5</v>
      </c>
    </row>
    <row r="21" spans="2:15" x14ac:dyDescent="0.15">
      <c r="B21" s="1"/>
      <c r="C21" s="4">
        <v>72.7273</v>
      </c>
      <c r="D21" s="5">
        <v>830</v>
      </c>
      <c r="E21" s="5">
        <v>455</v>
      </c>
      <c r="G21" s="4">
        <f t="shared" si="0"/>
        <v>9.2059873417721523</v>
      </c>
      <c r="H21" s="11">
        <f t="shared" si="1"/>
        <v>642.5</v>
      </c>
    </row>
    <row r="22" spans="2:15" x14ac:dyDescent="0.15">
      <c r="B22" s="1"/>
      <c r="C22" s="4">
        <v>80.302999999999997</v>
      </c>
      <c r="D22" s="5">
        <v>935</v>
      </c>
      <c r="E22" s="5">
        <v>490</v>
      </c>
      <c r="G22" s="4">
        <f t="shared" si="0"/>
        <v>10.164936708860759</v>
      </c>
      <c r="H22" s="11">
        <f t="shared" si="1"/>
        <v>712.5</v>
      </c>
    </row>
    <row r="23" spans="2:15" x14ac:dyDescent="0.15">
      <c r="B23" s="1"/>
      <c r="C23" s="4">
        <v>85.151499999999999</v>
      </c>
      <c r="D23" s="5">
        <v>1010</v>
      </c>
      <c r="E23" s="5">
        <v>520</v>
      </c>
      <c r="G23" s="4">
        <f t="shared" si="0"/>
        <v>10.77867088607595</v>
      </c>
      <c r="H23" s="11">
        <f t="shared" si="1"/>
        <v>765</v>
      </c>
    </row>
    <row r="24" spans="2:15" x14ac:dyDescent="0.15">
      <c r="B24" s="1"/>
      <c r="C24" s="4">
        <v>90</v>
      </c>
      <c r="D24" s="5">
        <v>1085</v>
      </c>
      <c r="E24" s="5">
        <v>550</v>
      </c>
      <c r="G24" s="4">
        <f t="shared" si="0"/>
        <v>11.39240506329114</v>
      </c>
      <c r="H24" s="11">
        <f t="shared" si="1"/>
        <v>817.5</v>
      </c>
      <c r="J24" t="s">
        <v>23</v>
      </c>
      <c r="N24" s="15" t="s">
        <v>15</v>
      </c>
      <c r="O24" s="16"/>
    </row>
    <row r="25" spans="2:15" x14ac:dyDescent="0.15">
      <c r="B25" s="1"/>
      <c r="C25" s="4">
        <v>94.848500000000001</v>
      </c>
      <c r="D25" s="5">
        <v>1165</v>
      </c>
      <c r="E25" s="5">
        <v>575</v>
      </c>
      <c r="G25" s="4">
        <f t="shared" si="0"/>
        <v>12.006139240506331</v>
      </c>
      <c r="H25" s="11">
        <f t="shared" si="1"/>
        <v>870</v>
      </c>
      <c r="J25" s="5" t="s">
        <v>13</v>
      </c>
      <c r="K25" s="5" t="s">
        <v>11</v>
      </c>
      <c r="L25" s="5" t="s">
        <v>14</v>
      </c>
      <c r="N25" s="15" t="s">
        <v>16</v>
      </c>
      <c r="O25" s="16"/>
    </row>
    <row r="26" spans="2:15" x14ac:dyDescent="0.15">
      <c r="B26" s="1"/>
      <c r="C26" s="4">
        <v>99.393900000000002</v>
      </c>
      <c r="D26" s="5">
        <v>1245</v>
      </c>
      <c r="E26" s="5">
        <v>605</v>
      </c>
      <c r="G26" s="4">
        <f t="shared" si="0"/>
        <v>12.581506329113925</v>
      </c>
      <c r="H26" s="11">
        <f t="shared" si="1"/>
        <v>925</v>
      </c>
      <c r="J26" s="4">
        <v>48.181800000000003</v>
      </c>
      <c r="K26" s="4">
        <v>6.0989620253164567</v>
      </c>
      <c r="L26" s="5">
        <v>425</v>
      </c>
      <c r="N26" s="10" t="s">
        <v>17</v>
      </c>
      <c r="O26" s="3" t="s">
        <v>18</v>
      </c>
    </row>
    <row r="27" spans="2:15" x14ac:dyDescent="0.15">
      <c r="B27" s="1"/>
      <c r="C27" s="4">
        <v>102.727</v>
      </c>
      <c r="D27" s="5">
        <v>1315</v>
      </c>
      <c r="E27" s="5">
        <v>620</v>
      </c>
      <c r="G27" s="4">
        <f t="shared" si="0"/>
        <v>13.003417721518989</v>
      </c>
      <c r="H27" s="11">
        <f t="shared" si="1"/>
        <v>967.5</v>
      </c>
      <c r="J27" s="4">
        <v>52.121200000000002</v>
      </c>
      <c r="K27" s="4">
        <v>6.5976202531645578</v>
      </c>
      <c r="L27" s="5">
        <v>460</v>
      </c>
      <c r="N27" s="3" t="s">
        <v>19</v>
      </c>
      <c r="O27" s="3">
        <f>INDEX(LINEST(K26:K27,L26:L27),1,1)</f>
        <v>1.4247377938517177E-2</v>
      </c>
    </row>
    <row r="28" spans="2:15" x14ac:dyDescent="0.15">
      <c r="B28" s="1"/>
      <c r="C28" s="4">
        <v>108.485</v>
      </c>
      <c r="D28" s="5">
        <v>1450</v>
      </c>
      <c r="E28" s="5">
        <v>645</v>
      </c>
      <c r="G28" s="4">
        <f t="shared" si="0"/>
        <v>13.73227848101266</v>
      </c>
      <c r="H28" s="11">
        <f t="shared" si="1"/>
        <v>1047.5</v>
      </c>
      <c r="N28" s="3" t="s">
        <v>20</v>
      </c>
      <c r="O28" s="3">
        <f>INDEX(LINEST(K26:K27,L26:L27),1,2)</f>
        <v>4.3826401446655616E-2</v>
      </c>
    </row>
    <row r="29" spans="2:15" x14ac:dyDescent="0.15">
      <c r="B29" s="1"/>
      <c r="C29" s="4">
        <v>112.42400000000001</v>
      </c>
      <c r="D29" s="5">
        <v>1545</v>
      </c>
      <c r="E29" s="5">
        <v>650</v>
      </c>
      <c r="G29" s="4">
        <f t="shared" si="0"/>
        <v>14.230886075949369</v>
      </c>
      <c r="H29" s="11">
        <f>AVERAGE(D29:E29)</f>
        <v>1097.5</v>
      </c>
    </row>
    <row r="30" spans="2:15" x14ac:dyDescent="0.15">
      <c r="B30" s="1"/>
      <c r="C30" s="4">
        <v>119.39400000000001</v>
      </c>
      <c r="D30" s="5">
        <v>1745</v>
      </c>
      <c r="E30" s="5">
        <v>650</v>
      </c>
      <c r="G30" s="4">
        <f t="shared" si="0"/>
        <v>15.113164556962028</v>
      </c>
      <c r="H30" s="11">
        <f t="shared" si="1"/>
        <v>1197.5</v>
      </c>
      <c r="J30" t="s">
        <v>24</v>
      </c>
      <c r="N30" s="15" t="s">
        <v>15</v>
      </c>
      <c r="O30" s="16"/>
    </row>
    <row r="31" spans="2:15" x14ac:dyDescent="0.15">
      <c r="B31" s="1"/>
      <c r="C31" s="4">
        <v>123.636</v>
      </c>
      <c r="D31" s="5">
        <v>1895</v>
      </c>
      <c r="E31" s="5">
        <v>645</v>
      </c>
      <c r="G31" s="4">
        <f t="shared" si="0"/>
        <v>15.650126582278482</v>
      </c>
      <c r="H31" s="11">
        <f t="shared" si="1"/>
        <v>1270</v>
      </c>
      <c r="J31" s="5" t="s">
        <v>13</v>
      </c>
      <c r="K31" s="5" t="s">
        <v>11</v>
      </c>
      <c r="L31" s="5" t="s">
        <v>14</v>
      </c>
      <c r="N31" s="15" t="s">
        <v>16</v>
      </c>
      <c r="O31" s="16"/>
    </row>
    <row r="32" spans="2:15" x14ac:dyDescent="0.15">
      <c r="B32" s="1"/>
      <c r="C32" s="4">
        <v>127.879</v>
      </c>
      <c r="D32" s="5">
        <v>2050</v>
      </c>
      <c r="E32" s="5">
        <v>640</v>
      </c>
      <c r="G32" s="4">
        <f t="shared" si="0"/>
        <v>16.18721518987342</v>
      </c>
      <c r="H32" s="11">
        <f t="shared" si="1"/>
        <v>1345</v>
      </c>
      <c r="J32" s="4">
        <v>48.181800000000003</v>
      </c>
      <c r="K32" s="4">
        <v>6.0989620253164567</v>
      </c>
      <c r="L32" s="5">
        <v>425</v>
      </c>
      <c r="N32" s="3" t="s">
        <v>17</v>
      </c>
      <c r="O32" s="3" t="s">
        <v>18</v>
      </c>
    </row>
    <row r="33" spans="2:15" x14ac:dyDescent="0.15">
      <c r="B33" s="1"/>
      <c r="C33" s="4">
        <v>134.54499999999999</v>
      </c>
      <c r="D33" s="5">
        <v>2345</v>
      </c>
      <c r="E33" s="5">
        <v>605</v>
      </c>
      <c r="G33" s="4">
        <f t="shared" si="0"/>
        <v>17.031012658227848</v>
      </c>
      <c r="H33" s="11">
        <f t="shared" si="1"/>
        <v>1475</v>
      </c>
      <c r="J33" s="4">
        <v>52.121200000000002</v>
      </c>
      <c r="K33" s="4">
        <v>6.5976202531645578</v>
      </c>
      <c r="L33" s="5">
        <v>460</v>
      </c>
      <c r="N33" s="3" t="s">
        <v>19</v>
      </c>
      <c r="O33" s="3">
        <f>INDEX(LINEST(K32:K33,L32:L33),1,1)</f>
        <v>1.4247377938517177E-2</v>
      </c>
    </row>
    <row r="34" spans="2:15" x14ac:dyDescent="0.15">
      <c r="B34" s="1"/>
      <c r="C34" s="4">
        <v>138.48500000000001</v>
      </c>
      <c r="D34" s="5">
        <v>2535</v>
      </c>
      <c r="E34" s="5">
        <v>570</v>
      </c>
      <c r="G34" s="4">
        <f t="shared" si="0"/>
        <v>17.529746835443042</v>
      </c>
      <c r="H34" s="11">
        <f t="shared" si="1"/>
        <v>1552.5</v>
      </c>
      <c r="N34" s="3" t="s">
        <v>20</v>
      </c>
      <c r="O34" s="3">
        <f>INDEX(LINEST(K32:K33,L32:L33),1,2)</f>
        <v>4.3826401446655616E-2</v>
      </c>
    </row>
    <row r="35" spans="2:15" x14ac:dyDescent="0.15">
      <c r="B35" s="1"/>
      <c r="C35" s="4">
        <v>142.12100000000001</v>
      </c>
      <c r="D35" s="5">
        <v>2750</v>
      </c>
      <c r="E35" s="5">
        <v>525</v>
      </c>
      <c r="G35" s="4">
        <f t="shared" si="0"/>
        <v>17.990000000000002</v>
      </c>
      <c r="H35" s="11">
        <f t="shared" si="1"/>
        <v>1637.5</v>
      </c>
    </row>
    <row r="36" spans="2:15" x14ac:dyDescent="0.15">
      <c r="B36" s="1"/>
      <c r="C36" s="4">
        <v>148.48500000000001</v>
      </c>
      <c r="D36" s="5">
        <v>3170</v>
      </c>
      <c r="E36" s="5">
        <v>420</v>
      </c>
      <c r="G36" s="4">
        <f t="shared" si="0"/>
        <v>18.795569620253168</v>
      </c>
      <c r="H36" s="11">
        <f t="shared" si="1"/>
        <v>1795</v>
      </c>
    </row>
    <row r="37" spans="2:15" ht="14.25" thickBot="1" x14ac:dyDescent="0.2">
      <c r="B37" s="1"/>
      <c r="C37" s="4">
        <v>152.42400000000001</v>
      </c>
      <c r="D37" s="5">
        <v>3515</v>
      </c>
      <c r="E37" s="5">
        <v>305</v>
      </c>
      <c r="G37" s="4">
        <f t="shared" si="0"/>
        <v>19.294177215189876</v>
      </c>
      <c r="H37" s="11">
        <f t="shared" si="1"/>
        <v>1910</v>
      </c>
      <c r="J37" t="s">
        <v>21</v>
      </c>
      <c r="N37" s="9" t="s">
        <v>22</v>
      </c>
    </row>
    <row r="38" spans="2:15" ht="14.25" thickBot="1" x14ac:dyDescent="0.2">
      <c r="B38" s="1"/>
      <c r="C38" s="4">
        <v>156.364</v>
      </c>
      <c r="D38" s="5">
        <v>4270</v>
      </c>
      <c r="E38" s="5">
        <v>30</v>
      </c>
      <c r="G38" s="4">
        <f t="shared" si="0"/>
        <v>19.792911392405067</v>
      </c>
      <c r="H38" s="11">
        <f t="shared" si="1"/>
        <v>2150</v>
      </c>
      <c r="J38" s="4">
        <f>C38/3</f>
        <v>52.121333333333332</v>
      </c>
      <c r="N38" s="12">
        <f>O27</f>
        <v>1.4247377938517177E-2</v>
      </c>
    </row>
    <row r="39" spans="2:15" x14ac:dyDescent="0.15">
      <c r="B39" s="1"/>
      <c r="C39" s="4">
        <v>149.09100000000001</v>
      </c>
      <c r="D39" s="5">
        <v>6035</v>
      </c>
      <c r="E39" s="5">
        <v>-860</v>
      </c>
    </row>
    <row r="40" spans="2:15" x14ac:dyDescent="0.15">
      <c r="B40" s="1"/>
      <c r="C40" s="4">
        <v>140</v>
      </c>
      <c r="D40" s="5">
        <v>6580</v>
      </c>
      <c r="E40" s="5">
        <v>-1180</v>
      </c>
    </row>
    <row r="41" spans="2:15" x14ac:dyDescent="0.15">
      <c r="B41" s="1"/>
      <c r="C41" s="4">
        <v>124.242</v>
      </c>
      <c r="D41" s="5">
        <v>6960</v>
      </c>
      <c r="E41" s="5">
        <v>-980</v>
      </c>
    </row>
    <row r="42" spans="2:15" x14ac:dyDescent="0.15">
      <c r="B42" s="1"/>
      <c r="C42" s="4">
        <v>96.666700000000006</v>
      </c>
      <c r="D42" s="5">
        <v>6865</v>
      </c>
      <c r="E42" s="5">
        <v>-175</v>
      </c>
    </row>
    <row r="43" spans="2:15" x14ac:dyDescent="0.15">
      <c r="B43" s="1"/>
      <c r="C43" s="4">
        <v>82.7273</v>
      </c>
      <c r="D43" s="5">
        <v>6655</v>
      </c>
      <c r="E43" s="5">
        <v>310</v>
      </c>
    </row>
    <row r="44" spans="2:15" x14ac:dyDescent="0.15">
      <c r="B44" s="1"/>
      <c r="C44" s="4">
        <v>9.6969700000000003</v>
      </c>
      <c r="D44" s="5">
        <v>5570</v>
      </c>
      <c r="E44" s="5">
        <v>-1010</v>
      </c>
    </row>
    <row r="45" spans="2:15" x14ac:dyDescent="0.15">
      <c r="B45" s="1"/>
      <c r="C45" s="4">
        <v>2.7272699999999999</v>
      </c>
      <c r="D45" s="5">
        <v>5335</v>
      </c>
      <c r="E45" s="5">
        <v>-1150</v>
      </c>
    </row>
    <row r="46" spans="2:15" x14ac:dyDescent="0.15">
      <c r="B46" s="1"/>
      <c r="C46" s="4">
        <v>0</v>
      </c>
      <c r="D46" s="5">
        <v>4645</v>
      </c>
      <c r="E46" s="5">
        <v>-1130</v>
      </c>
    </row>
    <row r="47" spans="2:15" x14ac:dyDescent="0.15">
      <c r="B47" s="1"/>
    </row>
  </sheetData>
  <mergeCells count="5">
    <mergeCell ref="C2:E2"/>
    <mergeCell ref="N24:O24"/>
    <mergeCell ref="N25:O25"/>
    <mergeCell ref="N30:O30"/>
    <mergeCell ref="N31:O31"/>
  </mergeCells>
  <phoneticPr fontId="1"/>
  <pageMargins left="0.7" right="0.7" top="0.75" bottom="0.75" header="0.3" footer="0.3"/>
  <pageSetup paperSize="9" orientation="portrait" horizontalDpi="360" verticalDpi="360" r:id="rId1"/>
  <ignoredErrors>
    <ignoredError sqref="H21:H38 H6:H2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68"/>
  <sheetViews>
    <sheetView tabSelected="1" topLeftCell="A7" zoomScaleNormal="100" workbookViewId="0">
      <selection activeCell="L43" sqref="L43"/>
    </sheetView>
  </sheetViews>
  <sheetFormatPr defaultRowHeight="13.5" x14ac:dyDescent="0.15"/>
  <cols>
    <col min="8" max="8" width="11" bestFit="1" customWidth="1"/>
  </cols>
  <sheetData>
    <row r="2" spans="3:8" x14ac:dyDescent="0.15">
      <c r="C2" s="14" t="s">
        <v>8</v>
      </c>
      <c r="D2" s="14"/>
      <c r="E2" s="14"/>
    </row>
    <row r="4" spans="3:8" x14ac:dyDescent="0.15">
      <c r="C4" s="3" t="s">
        <v>0</v>
      </c>
      <c r="D4" s="3" t="s">
        <v>1</v>
      </c>
      <c r="E4" s="3" t="s">
        <v>2</v>
      </c>
      <c r="G4">
        <f>1000/(50*50*3.16)</f>
        <v>0.12658227848101267</v>
      </c>
    </row>
    <row r="5" spans="3:8" ht="15.75" x14ac:dyDescent="0.15">
      <c r="C5" s="3" t="s">
        <v>3</v>
      </c>
      <c r="D5" s="2" t="s">
        <v>4</v>
      </c>
      <c r="E5" s="2" t="s">
        <v>4</v>
      </c>
      <c r="G5" s="5" t="s">
        <v>11</v>
      </c>
      <c r="H5" s="5" t="s">
        <v>12</v>
      </c>
    </row>
    <row r="6" spans="3:8" x14ac:dyDescent="0.15">
      <c r="C6" s="5">
        <v>0</v>
      </c>
      <c r="D6" s="5">
        <v>0</v>
      </c>
      <c r="E6" s="5">
        <v>0</v>
      </c>
      <c r="G6" s="4">
        <f t="shared" ref="G6:G37" si="0">C6*$G$4</f>
        <v>0</v>
      </c>
      <c r="H6" s="11">
        <f>AVERAGE(D6:E6)</f>
        <v>0</v>
      </c>
    </row>
    <row r="7" spans="3:8" x14ac:dyDescent="0.15">
      <c r="C7" s="4">
        <v>5.1515199999999997</v>
      </c>
      <c r="D7" s="5">
        <v>15</v>
      </c>
      <c r="E7" s="5">
        <v>20</v>
      </c>
      <c r="G7" s="4">
        <f t="shared" si="0"/>
        <v>0.65209113924050632</v>
      </c>
      <c r="H7" s="11">
        <f t="shared" ref="H7:H62" si="1">AVERAGE(D7:E7)</f>
        <v>17.5</v>
      </c>
    </row>
    <row r="8" spans="3:8" x14ac:dyDescent="0.15">
      <c r="C8" s="4">
        <v>12.424200000000001</v>
      </c>
      <c r="D8" s="5">
        <v>45</v>
      </c>
      <c r="E8" s="5">
        <v>50</v>
      </c>
      <c r="G8" s="4">
        <f t="shared" si="0"/>
        <v>1.5726835443037976</v>
      </c>
      <c r="H8" s="11">
        <f t="shared" si="1"/>
        <v>47.5</v>
      </c>
    </row>
    <row r="9" spans="3:8" x14ac:dyDescent="0.15">
      <c r="C9" s="4">
        <v>11.818199999999999</v>
      </c>
      <c r="D9" s="5">
        <v>50</v>
      </c>
      <c r="E9" s="5">
        <v>50</v>
      </c>
      <c r="G9" s="4">
        <f t="shared" si="0"/>
        <v>1.4959746835443037</v>
      </c>
      <c r="H9" s="11">
        <f t="shared" si="1"/>
        <v>50</v>
      </c>
    </row>
    <row r="10" spans="3:8" x14ac:dyDescent="0.15">
      <c r="C10" s="4">
        <v>17.878799999999998</v>
      </c>
      <c r="D10" s="5">
        <v>70</v>
      </c>
      <c r="E10" s="5">
        <v>75</v>
      </c>
      <c r="G10" s="4">
        <f t="shared" si="0"/>
        <v>2.2631392405063289</v>
      </c>
      <c r="H10" s="11">
        <f t="shared" si="1"/>
        <v>72.5</v>
      </c>
    </row>
    <row r="11" spans="3:8" x14ac:dyDescent="0.15">
      <c r="C11" s="4">
        <v>23.636399999999998</v>
      </c>
      <c r="D11" s="5">
        <v>95</v>
      </c>
      <c r="E11" s="5">
        <v>105</v>
      </c>
      <c r="G11" s="4">
        <f t="shared" si="0"/>
        <v>2.9919493670886075</v>
      </c>
      <c r="H11" s="11">
        <f t="shared" si="1"/>
        <v>100</v>
      </c>
    </row>
    <row r="12" spans="3:8" x14ac:dyDescent="0.15">
      <c r="C12" s="4">
        <v>28.4848</v>
      </c>
      <c r="D12" s="5">
        <v>115</v>
      </c>
      <c r="E12" s="5">
        <v>130</v>
      </c>
      <c r="G12" s="4">
        <f t="shared" si="0"/>
        <v>3.6056708860759494</v>
      </c>
      <c r="H12" s="11">
        <f t="shared" si="1"/>
        <v>122.5</v>
      </c>
    </row>
    <row r="13" spans="3:8" x14ac:dyDescent="0.15">
      <c r="C13" s="4">
        <v>33.333300000000001</v>
      </c>
      <c r="D13" s="5">
        <v>135</v>
      </c>
      <c r="E13" s="5">
        <v>150</v>
      </c>
      <c r="G13" s="4">
        <f t="shared" si="0"/>
        <v>4.2194050632911395</v>
      </c>
      <c r="H13" s="11">
        <f t="shared" si="1"/>
        <v>142.5</v>
      </c>
    </row>
    <row r="14" spans="3:8" x14ac:dyDescent="0.15">
      <c r="C14" s="4">
        <v>39.393900000000002</v>
      </c>
      <c r="D14" s="5">
        <v>165</v>
      </c>
      <c r="E14" s="5">
        <v>180</v>
      </c>
      <c r="G14" s="4">
        <f t="shared" si="0"/>
        <v>4.9865696202531655</v>
      </c>
      <c r="H14" s="11">
        <f t="shared" si="1"/>
        <v>172.5</v>
      </c>
    </row>
    <row r="15" spans="3:8" x14ac:dyDescent="0.15">
      <c r="C15" s="4">
        <v>45.151499999999999</v>
      </c>
      <c r="D15" s="5">
        <v>190</v>
      </c>
      <c r="E15" s="5">
        <v>210</v>
      </c>
      <c r="G15" s="4">
        <f t="shared" si="0"/>
        <v>5.7153797468354428</v>
      </c>
      <c r="H15" s="11">
        <f t="shared" si="1"/>
        <v>200</v>
      </c>
    </row>
    <row r="16" spans="3:8" x14ac:dyDescent="0.15">
      <c r="C16" s="4">
        <v>48.7879</v>
      </c>
      <c r="D16" s="5">
        <v>205</v>
      </c>
      <c r="E16" s="5">
        <v>225</v>
      </c>
      <c r="G16" s="4">
        <f t="shared" si="0"/>
        <v>6.1756835443037978</v>
      </c>
      <c r="H16" s="11">
        <f t="shared" si="1"/>
        <v>215</v>
      </c>
    </row>
    <row r="17" spans="3:15" x14ac:dyDescent="0.15">
      <c r="C17" s="4">
        <v>52.7273</v>
      </c>
      <c r="D17" s="5">
        <v>220</v>
      </c>
      <c r="E17" s="5">
        <v>245</v>
      </c>
      <c r="G17" s="4">
        <f t="shared" si="0"/>
        <v>6.6743417721518989</v>
      </c>
      <c r="H17" s="11">
        <f t="shared" si="1"/>
        <v>232.5</v>
      </c>
    </row>
    <row r="18" spans="3:15" x14ac:dyDescent="0.15">
      <c r="C18" s="4">
        <v>60.909100000000002</v>
      </c>
      <c r="D18" s="5">
        <v>265</v>
      </c>
      <c r="E18" s="5">
        <v>285</v>
      </c>
      <c r="G18" s="4">
        <f t="shared" si="0"/>
        <v>7.710012658227849</v>
      </c>
      <c r="H18" s="11">
        <f t="shared" si="1"/>
        <v>275</v>
      </c>
    </row>
    <row r="19" spans="3:15" x14ac:dyDescent="0.15">
      <c r="C19" s="4">
        <v>65.454499999999996</v>
      </c>
      <c r="D19" s="5">
        <v>285</v>
      </c>
      <c r="E19" s="5">
        <v>300</v>
      </c>
      <c r="G19" s="4">
        <f t="shared" si="0"/>
        <v>8.2853797468354422</v>
      </c>
      <c r="H19" s="11">
        <f t="shared" si="1"/>
        <v>292.5</v>
      </c>
    </row>
    <row r="20" spans="3:15" x14ac:dyDescent="0.15">
      <c r="C20" s="4">
        <v>69.393900000000002</v>
      </c>
      <c r="D20" s="5">
        <v>310</v>
      </c>
      <c r="E20" s="5">
        <v>320</v>
      </c>
      <c r="G20" s="4">
        <f t="shared" si="0"/>
        <v>8.784037974683546</v>
      </c>
      <c r="H20" s="11">
        <f t="shared" si="1"/>
        <v>315</v>
      </c>
    </row>
    <row r="21" spans="3:15" x14ac:dyDescent="0.15">
      <c r="C21" s="4">
        <v>73.636399999999995</v>
      </c>
      <c r="D21" s="5">
        <v>330</v>
      </c>
      <c r="E21" s="5">
        <v>335</v>
      </c>
      <c r="G21" s="4">
        <f t="shared" si="0"/>
        <v>9.3210632911392413</v>
      </c>
      <c r="H21" s="11">
        <f t="shared" si="1"/>
        <v>332.5</v>
      </c>
    </row>
    <row r="22" spans="3:15" x14ac:dyDescent="0.15">
      <c r="C22" s="4">
        <v>78.787899999999993</v>
      </c>
      <c r="D22" s="5">
        <v>355</v>
      </c>
      <c r="E22" s="5">
        <v>360</v>
      </c>
      <c r="G22" s="4">
        <f t="shared" si="0"/>
        <v>9.9731518987341765</v>
      </c>
      <c r="H22" s="11">
        <f t="shared" si="1"/>
        <v>357.5</v>
      </c>
    </row>
    <row r="23" spans="3:15" x14ac:dyDescent="0.15">
      <c r="C23" s="4">
        <v>82.7273</v>
      </c>
      <c r="D23" s="5">
        <v>380</v>
      </c>
      <c r="E23" s="5">
        <v>375</v>
      </c>
      <c r="G23" s="4">
        <f t="shared" si="0"/>
        <v>10.471810126582278</v>
      </c>
      <c r="H23" s="11">
        <f t="shared" si="1"/>
        <v>377.5</v>
      </c>
      <c r="J23" t="s">
        <v>23</v>
      </c>
      <c r="N23" s="15" t="s">
        <v>15</v>
      </c>
      <c r="O23" s="16"/>
    </row>
    <row r="24" spans="3:15" x14ac:dyDescent="0.15">
      <c r="C24" s="4">
        <v>88.181799999999996</v>
      </c>
      <c r="D24" s="5">
        <v>410</v>
      </c>
      <c r="E24" s="5">
        <v>400</v>
      </c>
      <c r="G24" s="4">
        <f t="shared" si="0"/>
        <v>11.162253164556962</v>
      </c>
      <c r="H24" s="11">
        <f t="shared" si="1"/>
        <v>405</v>
      </c>
      <c r="J24" s="5" t="s">
        <v>13</v>
      </c>
      <c r="K24" s="5" t="s">
        <v>11</v>
      </c>
      <c r="L24" s="5" t="s">
        <v>14</v>
      </c>
      <c r="N24" s="15" t="s">
        <v>16</v>
      </c>
      <c r="O24" s="16"/>
    </row>
    <row r="25" spans="3:15" x14ac:dyDescent="0.15">
      <c r="C25" s="4">
        <v>92.7273</v>
      </c>
      <c r="D25" s="5">
        <v>435</v>
      </c>
      <c r="E25" s="5">
        <v>420</v>
      </c>
      <c r="G25" s="4">
        <f t="shared" si="0"/>
        <v>11.737632911392406</v>
      </c>
      <c r="H25" s="11">
        <f t="shared" si="1"/>
        <v>427.5</v>
      </c>
      <c r="J25" s="4">
        <v>78.787899999999993</v>
      </c>
      <c r="K25" s="4">
        <v>9.9731518987341765</v>
      </c>
      <c r="L25" s="11">
        <v>357.5</v>
      </c>
      <c r="N25" s="10" t="s">
        <v>17</v>
      </c>
      <c r="O25" s="3" t="s">
        <v>18</v>
      </c>
    </row>
    <row r="26" spans="3:15" x14ac:dyDescent="0.15">
      <c r="C26" s="4">
        <v>98.787899999999993</v>
      </c>
      <c r="D26" s="5">
        <v>475</v>
      </c>
      <c r="E26" s="5">
        <v>440</v>
      </c>
      <c r="G26" s="4">
        <f t="shared" si="0"/>
        <v>12.504797468354431</v>
      </c>
      <c r="H26" s="11">
        <f t="shared" si="1"/>
        <v>457.5</v>
      </c>
      <c r="J26" s="4">
        <v>82.7273</v>
      </c>
      <c r="K26" s="4">
        <v>10.471810126582278</v>
      </c>
      <c r="L26" s="11">
        <v>377.5</v>
      </c>
      <c r="N26" s="3" t="s">
        <v>19</v>
      </c>
      <c r="O26" s="3">
        <f>INDEX(LINEST(K25:K26,L25:L26),1,1)</f>
        <v>2.49329113924051E-2</v>
      </c>
    </row>
    <row r="27" spans="3:15" x14ac:dyDescent="0.15">
      <c r="C27" s="4">
        <v>102.727</v>
      </c>
      <c r="D27" s="5">
        <v>495</v>
      </c>
      <c r="E27" s="5">
        <v>460</v>
      </c>
      <c r="G27" s="4">
        <f t="shared" si="0"/>
        <v>13.003417721518989</v>
      </c>
      <c r="H27" s="11">
        <f t="shared" si="1"/>
        <v>477.5</v>
      </c>
      <c r="N27" s="3" t="s">
        <v>20</v>
      </c>
      <c r="O27" s="3">
        <f>INDEX(LINEST(K25:K26,L25:L26),1,2)</f>
        <v>1.0596360759493546</v>
      </c>
    </row>
    <row r="28" spans="3:15" x14ac:dyDescent="0.15">
      <c r="C28" s="4">
        <v>108.788</v>
      </c>
      <c r="D28" s="5">
        <v>535</v>
      </c>
      <c r="E28" s="5">
        <v>485</v>
      </c>
      <c r="G28" s="4">
        <f t="shared" si="0"/>
        <v>13.770632911392406</v>
      </c>
      <c r="H28" s="11">
        <f t="shared" si="1"/>
        <v>510</v>
      </c>
    </row>
    <row r="29" spans="3:15" x14ac:dyDescent="0.15">
      <c r="C29" s="4">
        <v>113.03</v>
      </c>
      <c r="D29" s="5">
        <v>560</v>
      </c>
      <c r="E29" s="5">
        <v>505</v>
      </c>
      <c r="G29" s="4">
        <f t="shared" si="0"/>
        <v>14.307594936708862</v>
      </c>
      <c r="H29" s="11">
        <f t="shared" si="1"/>
        <v>532.5</v>
      </c>
      <c r="J29" t="s">
        <v>24</v>
      </c>
      <c r="N29" s="15" t="s">
        <v>15</v>
      </c>
      <c r="O29" s="16"/>
    </row>
    <row r="30" spans="3:15" x14ac:dyDescent="0.15">
      <c r="C30" s="4">
        <v>120.60599999999999</v>
      </c>
      <c r="D30" s="5">
        <v>610</v>
      </c>
      <c r="E30" s="5">
        <v>530</v>
      </c>
      <c r="G30" s="4">
        <f t="shared" si="0"/>
        <v>15.266582278481012</v>
      </c>
      <c r="H30" s="11">
        <f t="shared" si="1"/>
        <v>570</v>
      </c>
      <c r="J30" s="5" t="s">
        <v>13</v>
      </c>
      <c r="K30" s="5" t="s">
        <v>11</v>
      </c>
      <c r="L30" s="5" t="s">
        <v>14</v>
      </c>
      <c r="N30" s="15" t="s">
        <v>16</v>
      </c>
      <c r="O30" s="16"/>
    </row>
    <row r="31" spans="3:15" x14ac:dyDescent="0.15">
      <c r="C31" s="4">
        <v>125.455</v>
      </c>
      <c r="D31" s="5">
        <v>645</v>
      </c>
      <c r="E31" s="5">
        <v>555</v>
      </c>
      <c r="G31" s="4">
        <f t="shared" si="0"/>
        <v>15.880379746835445</v>
      </c>
      <c r="H31" s="11">
        <f t="shared" si="1"/>
        <v>600</v>
      </c>
      <c r="J31" s="4">
        <v>48.7879</v>
      </c>
      <c r="K31" s="4">
        <v>6.1756835443037978</v>
      </c>
      <c r="L31" s="11">
        <v>215</v>
      </c>
      <c r="N31" s="3" t="s">
        <v>17</v>
      </c>
      <c r="O31" s="3" t="s">
        <v>18</v>
      </c>
    </row>
    <row r="32" spans="3:15" x14ac:dyDescent="0.15">
      <c r="C32" s="4">
        <v>129.09100000000001</v>
      </c>
      <c r="D32" s="5">
        <v>665</v>
      </c>
      <c r="E32" s="5">
        <v>570</v>
      </c>
      <c r="G32" s="4">
        <f t="shared" si="0"/>
        <v>16.340632911392408</v>
      </c>
      <c r="H32" s="11">
        <f t="shared" si="1"/>
        <v>617.5</v>
      </c>
      <c r="J32" s="4">
        <v>52.7273</v>
      </c>
      <c r="K32" s="4">
        <v>6.6743417721518989</v>
      </c>
      <c r="L32" s="11">
        <v>232.5</v>
      </c>
      <c r="N32" s="3" t="s">
        <v>19</v>
      </c>
      <c r="O32" s="3">
        <f>INDEX(LINEST(K31:K32,L31:L32),1,1)</f>
        <v>2.8494755877034355E-2</v>
      </c>
    </row>
    <row r="33" spans="3:15" x14ac:dyDescent="0.15">
      <c r="C33" s="4">
        <v>133.03</v>
      </c>
      <c r="D33" s="5">
        <v>695</v>
      </c>
      <c r="E33" s="5">
        <v>585</v>
      </c>
      <c r="G33" s="4">
        <f t="shared" si="0"/>
        <v>16.839240506329116</v>
      </c>
      <c r="H33" s="11">
        <f t="shared" si="1"/>
        <v>640</v>
      </c>
      <c r="N33" s="3" t="s">
        <v>20</v>
      </c>
      <c r="O33" s="3">
        <f>INDEX(LINEST(K31:K32,L31:L32),1,2)</f>
        <v>4.9311030741410633E-2</v>
      </c>
    </row>
    <row r="34" spans="3:15" x14ac:dyDescent="0.15">
      <c r="C34" s="4">
        <v>138.18199999999999</v>
      </c>
      <c r="D34" s="5">
        <v>730</v>
      </c>
      <c r="E34" s="5">
        <v>610</v>
      </c>
      <c r="G34" s="4">
        <f t="shared" si="0"/>
        <v>17.491392405063291</v>
      </c>
      <c r="H34" s="11">
        <f t="shared" si="1"/>
        <v>670</v>
      </c>
    </row>
    <row r="35" spans="3:15" x14ac:dyDescent="0.15">
      <c r="C35" s="4">
        <v>142.42400000000001</v>
      </c>
      <c r="D35" s="5">
        <v>760</v>
      </c>
      <c r="E35" s="5">
        <v>625</v>
      </c>
      <c r="G35" s="4">
        <f t="shared" si="0"/>
        <v>18.02835443037975</v>
      </c>
      <c r="H35" s="11">
        <f t="shared" si="1"/>
        <v>692.5</v>
      </c>
    </row>
    <row r="36" spans="3:15" ht="14.25" thickBot="1" x14ac:dyDescent="0.2">
      <c r="C36" s="4">
        <v>148.48500000000001</v>
      </c>
      <c r="D36" s="5">
        <v>805</v>
      </c>
      <c r="E36" s="5">
        <v>655</v>
      </c>
      <c r="G36" s="4">
        <f t="shared" si="0"/>
        <v>18.795569620253168</v>
      </c>
      <c r="H36" s="11">
        <f t="shared" si="1"/>
        <v>730</v>
      </c>
      <c r="J36" t="s">
        <v>21</v>
      </c>
      <c r="N36" s="9" t="s">
        <v>22</v>
      </c>
    </row>
    <row r="37" spans="3:15" ht="14.25" thickBot="1" x14ac:dyDescent="0.2">
      <c r="C37" s="4">
        <v>153.333</v>
      </c>
      <c r="D37" s="5">
        <v>835</v>
      </c>
      <c r="E37" s="5">
        <v>675</v>
      </c>
      <c r="G37" s="4">
        <f t="shared" si="0"/>
        <v>19.409240506329116</v>
      </c>
      <c r="H37" s="11">
        <f t="shared" si="1"/>
        <v>755</v>
      </c>
      <c r="J37" s="4">
        <f>C62/3</f>
        <v>80.504999999999995</v>
      </c>
      <c r="N37" s="12">
        <f>AVERAGE(O26,O32)</f>
        <v>2.6713833634719727E-2</v>
      </c>
    </row>
    <row r="38" spans="3:15" x14ac:dyDescent="0.15">
      <c r="C38" s="4">
        <v>157.273</v>
      </c>
      <c r="D38" s="5">
        <v>870</v>
      </c>
      <c r="E38" s="5">
        <v>695</v>
      </c>
      <c r="G38" s="4">
        <f t="shared" ref="G38:G62" si="2">C38*$G$4</f>
        <v>19.907974683544303</v>
      </c>
      <c r="H38" s="11">
        <f t="shared" si="1"/>
        <v>782.5</v>
      </c>
    </row>
    <row r="39" spans="3:15" x14ac:dyDescent="0.15">
      <c r="C39" s="4">
        <v>164.54499999999999</v>
      </c>
      <c r="D39" s="5">
        <v>925</v>
      </c>
      <c r="E39" s="5">
        <v>730</v>
      </c>
      <c r="G39" s="4">
        <f t="shared" si="2"/>
        <v>20.828481012658226</v>
      </c>
      <c r="H39" s="11">
        <f t="shared" si="1"/>
        <v>827.5</v>
      </c>
    </row>
    <row r="40" spans="3:15" x14ac:dyDescent="0.15">
      <c r="C40" s="4">
        <v>169.09100000000001</v>
      </c>
      <c r="D40" s="5">
        <v>960</v>
      </c>
      <c r="E40" s="5">
        <v>755</v>
      </c>
      <c r="G40" s="4">
        <f t="shared" si="2"/>
        <v>21.403924050632913</v>
      </c>
      <c r="H40" s="11">
        <f t="shared" si="1"/>
        <v>857.5</v>
      </c>
    </row>
    <row r="41" spans="3:15" x14ac:dyDescent="0.15">
      <c r="C41" s="4">
        <v>173.333</v>
      </c>
      <c r="D41" s="5">
        <v>995</v>
      </c>
      <c r="E41" s="5">
        <v>780</v>
      </c>
      <c r="G41" s="4">
        <f t="shared" si="2"/>
        <v>21.940886075949368</v>
      </c>
      <c r="H41" s="11">
        <f t="shared" si="1"/>
        <v>887.5</v>
      </c>
    </row>
    <row r="42" spans="3:15" x14ac:dyDescent="0.15">
      <c r="C42" s="4">
        <v>177.87899999999999</v>
      </c>
      <c r="D42" s="5">
        <v>1030</v>
      </c>
      <c r="E42" s="5">
        <v>800</v>
      </c>
      <c r="G42" s="4">
        <f t="shared" si="2"/>
        <v>22.516329113924051</v>
      </c>
      <c r="H42" s="11">
        <f t="shared" si="1"/>
        <v>915</v>
      </c>
    </row>
    <row r="43" spans="3:15" x14ac:dyDescent="0.15">
      <c r="C43" s="4">
        <v>185.45500000000001</v>
      </c>
      <c r="D43" s="5">
        <v>1095</v>
      </c>
      <c r="E43" s="5">
        <v>845</v>
      </c>
      <c r="G43" s="4">
        <f t="shared" si="2"/>
        <v>23.475316455696206</v>
      </c>
      <c r="H43" s="11">
        <f t="shared" si="1"/>
        <v>970</v>
      </c>
    </row>
    <row r="44" spans="3:15" x14ac:dyDescent="0.15">
      <c r="C44" s="4">
        <v>190.303</v>
      </c>
      <c r="D44" s="5">
        <v>1140</v>
      </c>
      <c r="E44" s="5">
        <v>875</v>
      </c>
      <c r="G44" s="4">
        <f t="shared" si="2"/>
        <v>24.088987341772153</v>
      </c>
      <c r="H44" s="11">
        <f t="shared" si="1"/>
        <v>1007.5</v>
      </c>
    </row>
    <row r="45" spans="3:15" x14ac:dyDescent="0.15">
      <c r="C45" s="4">
        <v>192.727</v>
      </c>
      <c r="D45" s="5">
        <v>1165</v>
      </c>
      <c r="E45" s="5">
        <v>895</v>
      </c>
      <c r="G45" s="4">
        <f t="shared" si="2"/>
        <v>24.395822784810129</v>
      </c>
      <c r="H45" s="11">
        <f t="shared" si="1"/>
        <v>1030</v>
      </c>
    </row>
    <row r="46" spans="3:15" x14ac:dyDescent="0.15">
      <c r="C46" s="4">
        <v>196.97</v>
      </c>
      <c r="D46" s="5">
        <v>1205</v>
      </c>
      <c r="E46" s="5">
        <v>920</v>
      </c>
      <c r="G46" s="4">
        <f t="shared" si="2"/>
        <v>24.932911392405064</v>
      </c>
      <c r="H46" s="11">
        <f t="shared" si="1"/>
        <v>1062.5</v>
      </c>
    </row>
    <row r="47" spans="3:15" x14ac:dyDescent="0.15">
      <c r="C47" s="4">
        <v>201.51499999999999</v>
      </c>
      <c r="D47" s="5">
        <v>1255</v>
      </c>
      <c r="E47" s="5">
        <v>960</v>
      </c>
      <c r="G47" s="4">
        <f t="shared" si="2"/>
        <v>25.508227848101267</v>
      </c>
      <c r="H47" s="11">
        <f t="shared" si="1"/>
        <v>1107.5</v>
      </c>
    </row>
    <row r="48" spans="3:15" x14ac:dyDescent="0.15">
      <c r="C48" s="4">
        <v>206.06100000000001</v>
      </c>
      <c r="D48" s="5">
        <v>1300</v>
      </c>
      <c r="E48" s="5">
        <v>990</v>
      </c>
      <c r="G48" s="4">
        <f t="shared" si="2"/>
        <v>26.083670886075954</v>
      </c>
      <c r="H48" s="11">
        <f t="shared" si="1"/>
        <v>1145</v>
      </c>
    </row>
    <row r="49" spans="3:8" x14ac:dyDescent="0.15">
      <c r="C49" s="4">
        <v>209.09100000000001</v>
      </c>
      <c r="D49" s="5">
        <v>1335</v>
      </c>
      <c r="E49" s="5">
        <v>1020</v>
      </c>
      <c r="G49" s="4">
        <f t="shared" si="2"/>
        <v>26.467215189873421</v>
      </c>
      <c r="H49" s="11">
        <f t="shared" si="1"/>
        <v>1177.5</v>
      </c>
    </row>
    <row r="50" spans="3:8" x14ac:dyDescent="0.15">
      <c r="C50" s="4">
        <v>210.60599999999999</v>
      </c>
      <c r="D50" s="5">
        <v>1360</v>
      </c>
      <c r="E50" s="5">
        <v>1040</v>
      </c>
      <c r="G50" s="4">
        <f t="shared" si="2"/>
        <v>26.658987341772153</v>
      </c>
      <c r="H50" s="11">
        <f t="shared" si="1"/>
        <v>1200</v>
      </c>
    </row>
    <row r="51" spans="3:8" x14ac:dyDescent="0.15">
      <c r="C51" s="4">
        <v>213.03</v>
      </c>
      <c r="D51" s="5">
        <v>1395</v>
      </c>
      <c r="E51" s="5">
        <v>1070</v>
      </c>
      <c r="G51" s="4">
        <f t="shared" si="2"/>
        <v>26.965822784810129</v>
      </c>
      <c r="H51" s="11">
        <f t="shared" si="1"/>
        <v>1232.5</v>
      </c>
    </row>
    <row r="52" spans="3:8" x14ac:dyDescent="0.15">
      <c r="C52" s="4">
        <v>216.667</v>
      </c>
      <c r="D52" s="5">
        <v>1435</v>
      </c>
      <c r="E52" s="5">
        <v>1105</v>
      </c>
      <c r="G52" s="4">
        <f t="shared" si="2"/>
        <v>27.426202531645572</v>
      </c>
      <c r="H52" s="11">
        <f t="shared" si="1"/>
        <v>1270</v>
      </c>
    </row>
    <row r="53" spans="3:8" x14ac:dyDescent="0.15">
      <c r="C53" s="4">
        <v>220</v>
      </c>
      <c r="D53" s="5">
        <v>1470</v>
      </c>
      <c r="E53" s="5">
        <v>1145</v>
      </c>
      <c r="G53" s="4">
        <f t="shared" si="2"/>
        <v>27.848101265822788</v>
      </c>
      <c r="H53" s="11">
        <f t="shared" si="1"/>
        <v>1307.5</v>
      </c>
    </row>
    <row r="54" spans="3:8" x14ac:dyDescent="0.15">
      <c r="C54" s="4">
        <v>221.51499999999999</v>
      </c>
      <c r="D54" s="5">
        <v>1490</v>
      </c>
      <c r="E54" s="5">
        <v>1165</v>
      </c>
      <c r="G54" s="4">
        <f t="shared" si="2"/>
        <v>28.03987341772152</v>
      </c>
      <c r="H54" s="11">
        <f t="shared" si="1"/>
        <v>1327.5</v>
      </c>
    </row>
    <row r="55" spans="3:8" x14ac:dyDescent="0.15">
      <c r="C55" s="4">
        <v>223.93899999999999</v>
      </c>
      <c r="D55" s="5">
        <v>1525</v>
      </c>
      <c r="E55" s="5">
        <v>1200</v>
      </c>
      <c r="G55" s="4">
        <f t="shared" si="2"/>
        <v>28.346708860759495</v>
      </c>
      <c r="H55" s="11">
        <f t="shared" si="1"/>
        <v>1362.5</v>
      </c>
    </row>
    <row r="56" spans="3:8" x14ac:dyDescent="0.15">
      <c r="C56" s="4">
        <v>226.97</v>
      </c>
      <c r="D56" s="5">
        <v>1560</v>
      </c>
      <c r="E56" s="5">
        <v>1245</v>
      </c>
      <c r="G56" s="4">
        <f t="shared" si="2"/>
        <v>28.730379746835446</v>
      </c>
      <c r="H56" s="11">
        <f t="shared" si="1"/>
        <v>1402.5</v>
      </c>
    </row>
    <row r="57" spans="3:8" x14ac:dyDescent="0.15">
      <c r="C57" s="4">
        <v>232.727</v>
      </c>
      <c r="D57" s="5">
        <v>1645</v>
      </c>
      <c r="E57" s="5">
        <v>1355</v>
      </c>
      <c r="G57" s="4">
        <f t="shared" si="2"/>
        <v>29.459113924050634</v>
      </c>
      <c r="H57" s="11">
        <f t="shared" si="1"/>
        <v>1500</v>
      </c>
    </row>
    <row r="58" spans="3:8" x14ac:dyDescent="0.15">
      <c r="C58" s="4">
        <v>234.24199999999999</v>
      </c>
      <c r="D58" s="5">
        <v>1670</v>
      </c>
      <c r="E58" s="5">
        <v>1390</v>
      </c>
      <c r="G58" s="4">
        <f t="shared" si="2"/>
        <v>29.650886075949369</v>
      </c>
      <c r="H58" s="11">
        <f t="shared" si="1"/>
        <v>1530</v>
      </c>
    </row>
    <row r="59" spans="3:8" x14ac:dyDescent="0.15">
      <c r="C59" s="4">
        <v>237.87899999999999</v>
      </c>
      <c r="D59" s="5">
        <v>1730</v>
      </c>
      <c r="E59" s="5">
        <v>1480</v>
      </c>
      <c r="G59" s="4">
        <f t="shared" si="2"/>
        <v>30.111265822784812</v>
      </c>
      <c r="H59" s="11">
        <f t="shared" si="1"/>
        <v>1605</v>
      </c>
    </row>
    <row r="60" spans="3:8" x14ac:dyDescent="0.15">
      <c r="C60" s="4">
        <v>239.697</v>
      </c>
      <c r="D60" s="5">
        <v>1765</v>
      </c>
      <c r="E60" s="5">
        <v>1575</v>
      </c>
      <c r="G60" s="4">
        <f t="shared" si="2"/>
        <v>30.341392405063292</v>
      </c>
      <c r="H60" s="11">
        <f t="shared" si="1"/>
        <v>1670</v>
      </c>
    </row>
    <row r="61" spans="3:8" x14ac:dyDescent="0.15">
      <c r="C61" s="4">
        <v>241.21199999999999</v>
      </c>
      <c r="D61" s="5">
        <v>1795</v>
      </c>
      <c r="E61" s="5">
        <v>1705</v>
      </c>
      <c r="G61" s="4">
        <f t="shared" si="2"/>
        <v>30.533164556962024</v>
      </c>
      <c r="H61" s="11">
        <f t="shared" si="1"/>
        <v>1750</v>
      </c>
    </row>
    <row r="62" spans="3:8" x14ac:dyDescent="0.15">
      <c r="C62" s="4">
        <v>241.51499999999999</v>
      </c>
      <c r="D62" s="5">
        <v>1815</v>
      </c>
      <c r="E62" s="5">
        <v>1905</v>
      </c>
      <c r="G62" s="4">
        <f t="shared" si="2"/>
        <v>30.571518987341772</v>
      </c>
      <c r="H62" s="11">
        <f t="shared" si="1"/>
        <v>1860</v>
      </c>
    </row>
    <row r="63" spans="3:8" x14ac:dyDescent="0.15">
      <c r="C63" s="4">
        <v>235.75800000000001</v>
      </c>
      <c r="D63" s="5">
        <v>1800</v>
      </c>
      <c r="E63" s="5">
        <v>2225</v>
      </c>
    </row>
    <row r="64" spans="3:8" x14ac:dyDescent="0.15">
      <c r="C64" s="4">
        <v>199.697</v>
      </c>
      <c r="D64" s="5">
        <v>1345</v>
      </c>
      <c r="E64" s="5">
        <v>3705</v>
      </c>
    </row>
    <row r="65" spans="3:5" x14ac:dyDescent="0.15">
      <c r="C65" s="4">
        <v>151.21199999999999</v>
      </c>
      <c r="D65" s="5">
        <v>675</v>
      </c>
      <c r="E65" s="5">
        <v>5630</v>
      </c>
    </row>
    <row r="66" spans="3:5" x14ac:dyDescent="0.15">
      <c r="C66" s="4">
        <v>7.5757599999999998</v>
      </c>
      <c r="D66" s="5">
        <v>-1300</v>
      </c>
      <c r="E66" s="5">
        <v>3550</v>
      </c>
    </row>
    <row r="67" spans="3:5" x14ac:dyDescent="0.15">
      <c r="C67" s="4">
        <v>2.7272699999999999</v>
      </c>
      <c r="D67" s="5">
        <v>-1475</v>
      </c>
      <c r="E67" s="5">
        <v>3375</v>
      </c>
    </row>
    <row r="68" spans="3:5" x14ac:dyDescent="0.15">
      <c r="C68" s="4">
        <v>0</v>
      </c>
      <c r="D68" s="5">
        <v>-1535</v>
      </c>
      <c r="E68" s="5">
        <v>2690</v>
      </c>
    </row>
  </sheetData>
  <mergeCells count="5">
    <mergeCell ref="C2:E2"/>
    <mergeCell ref="N23:O23"/>
    <mergeCell ref="N24:O24"/>
    <mergeCell ref="N29:O29"/>
    <mergeCell ref="N30:O30"/>
  </mergeCells>
  <phoneticPr fontId="1"/>
  <pageMargins left="0.7" right="0.7" top="0.75" bottom="0.75" header="0.3" footer="0.3"/>
  <ignoredErrors>
    <ignoredError sqref="H6:H62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59"/>
  <sheetViews>
    <sheetView topLeftCell="A19" workbookViewId="0">
      <selection activeCell="H58" sqref="H58"/>
    </sheetView>
  </sheetViews>
  <sheetFormatPr defaultRowHeight="13.5" x14ac:dyDescent="0.15"/>
  <sheetData>
    <row r="2" spans="3:8" x14ac:dyDescent="0.15">
      <c r="C2" s="14" t="s">
        <v>9</v>
      </c>
      <c r="D2" s="17"/>
      <c r="E2" s="17"/>
    </row>
    <row r="4" spans="3:8" x14ac:dyDescent="0.15">
      <c r="C4" s="3" t="s">
        <v>0</v>
      </c>
      <c r="D4" s="3" t="s">
        <v>1</v>
      </c>
      <c r="E4" s="3" t="s">
        <v>2</v>
      </c>
      <c r="G4">
        <f>1000/(50*50*3.16)</f>
        <v>0.12658227848101267</v>
      </c>
    </row>
    <row r="5" spans="3:8" ht="15.75" x14ac:dyDescent="0.15">
      <c r="C5" s="3" t="s">
        <v>3</v>
      </c>
      <c r="D5" s="2" t="s">
        <v>4</v>
      </c>
      <c r="E5" s="2" t="s">
        <v>4</v>
      </c>
      <c r="G5" s="5" t="s">
        <v>11</v>
      </c>
      <c r="H5" s="5" t="s">
        <v>12</v>
      </c>
    </row>
    <row r="6" spans="3:8" x14ac:dyDescent="0.15">
      <c r="C6" s="5">
        <v>0</v>
      </c>
      <c r="D6" s="5">
        <v>0</v>
      </c>
      <c r="E6" s="5">
        <v>0</v>
      </c>
      <c r="G6" s="4">
        <f>$G$4*C6</f>
        <v>0</v>
      </c>
      <c r="H6" s="5">
        <f>AVERAGE(D6:E6)</f>
        <v>0</v>
      </c>
    </row>
    <row r="7" spans="3:8" x14ac:dyDescent="0.15">
      <c r="C7" s="4">
        <v>17.575800000000001</v>
      </c>
      <c r="D7" s="5">
        <v>15</v>
      </c>
      <c r="E7" s="5">
        <v>140</v>
      </c>
      <c r="G7" s="4">
        <f t="shared" ref="G7:G49" si="0">$G$4*C7</f>
        <v>2.2247848101265824</v>
      </c>
      <c r="H7" s="11">
        <f t="shared" ref="H7:H49" si="1">AVERAGE(D7:E7)</f>
        <v>77.5</v>
      </c>
    </row>
    <row r="8" spans="3:8" x14ac:dyDescent="0.15">
      <c r="C8" s="4">
        <v>19.393899999999999</v>
      </c>
      <c r="D8" s="5">
        <v>15</v>
      </c>
      <c r="E8" s="5">
        <v>140</v>
      </c>
      <c r="G8" s="4">
        <f t="shared" si="0"/>
        <v>2.4549240506329113</v>
      </c>
      <c r="H8" s="11">
        <f t="shared" si="1"/>
        <v>77.5</v>
      </c>
    </row>
    <row r="9" spans="3:8" x14ac:dyDescent="0.15">
      <c r="C9" s="4">
        <v>20.303000000000001</v>
      </c>
      <c r="D9" s="5">
        <v>15</v>
      </c>
      <c r="E9" s="5">
        <v>145</v>
      </c>
      <c r="G9" s="4">
        <f t="shared" si="0"/>
        <v>2.5700000000000003</v>
      </c>
      <c r="H9" s="11">
        <f t="shared" si="1"/>
        <v>80</v>
      </c>
    </row>
    <row r="10" spans="3:8" x14ac:dyDescent="0.15">
      <c r="C10" s="4">
        <v>26.363600000000002</v>
      </c>
      <c r="D10" s="5">
        <v>15</v>
      </c>
      <c r="E10" s="5">
        <v>195</v>
      </c>
      <c r="G10" s="4">
        <f t="shared" si="0"/>
        <v>3.3371645569620259</v>
      </c>
      <c r="H10" s="11">
        <f t="shared" si="1"/>
        <v>105</v>
      </c>
    </row>
    <row r="11" spans="3:8" x14ac:dyDescent="0.15">
      <c r="C11" s="4">
        <v>33.030299999999997</v>
      </c>
      <c r="D11" s="5">
        <v>30</v>
      </c>
      <c r="E11" s="5">
        <v>245</v>
      </c>
      <c r="G11" s="4">
        <f t="shared" si="0"/>
        <v>4.1810506329113926</v>
      </c>
      <c r="H11" s="11">
        <f t="shared" si="1"/>
        <v>137.5</v>
      </c>
    </row>
    <row r="12" spans="3:8" x14ac:dyDescent="0.15">
      <c r="C12" s="4">
        <v>39.090899999999998</v>
      </c>
      <c r="D12" s="5">
        <v>40</v>
      </c>
      <c r="E12" s="5">
        <v>290</v>
      </c>
      <c r="G12" s="4">
        <f t="shared" si="0"/>
        <v>4.9482151898734177</v>
      </c>
      <c r="H12" s="11">
        <f t="shared" si="1"/>
        <v>165</v>
      </c>
    </row>
    <row r="13" spans="3:8" x14ac:dyDescent="0.15">
      <c r="C13" s="4">
        <v>43.636400000000002</v>
      </c>
      <c r="D13" s="5">
        <v>55</v>
      </c>
      <c r="E13" s="5">
        <v>320</v>
      </c>
      <c r="G13" s="4">
        <f t="shared" si="0"/>
        <v>5.5235949367088617</v>
      </c>
      <c r="H13" s="11">
        <f t="shared" si="1"/>
        <v>187.5</v>
      </c>
    </row>
    <row r="14" spans="3:8" x14ac:dyDescent="0.15">
      <c r="C14" s="4">
        <v>48.4848</v>
      </c>
      <c r="D14" s="5">
        <v>65</v>
      </c>
      <c r="E14" s="5">
        <v>355</v>
      </c>
      <c r="G14" s="4">
        <f t="shared" si="0"/>
        <v>6.1373164556962028</v>
      </c>
      <c r="H14" s="11">
        <f t="shared" si="1"/>
        <v>210</v>
      </c>
    </row>
    <row r="15" spans="3:8" x14ac:dyDescent="0.15">
      <c r="C15" s="4">
        <v>53.333300000000001</v>
      </c>
      <c r="D15" s="5">
        <v>80</v>
      </c>
      <c r="E15" s="5">
        <v>385</v>
      </c>
      <c r="G15" s="4">
        <f t="shared" si="0"/>
        <v>6.7510506329113928</v>
      </c>
      <c r="H15" s="11">
        <f t="shared" si="1"/>
        <v>232.5</v>
      </c>
    </row>
    <row r="16" spans="3:8" x14ac:dyDescent="0.15">
      <c r="C16" s="4">
        <v>58.7879</v>
      </c>
      <c r="D16" s="5">
        <v>100</v>
      </c>
      <c r="E16" s="5">
        <v>420</v>
      </c>
      <c r="G16" s="4">
        <f t="shared" si="0"/>
        <v>7.441506329113925</v>
      </c>
      <c r="H16" s="11">
        <f t="shared" si="1"/>
        <v>260</v>
      </c>
    </row>
    <row r="17" spans="3:15" x14ac:dyDescent="0.15">
      <c r="C17" s="4">
        <v>63.636400000000002</v>
      </c>
      <c r="D17" s="5">
        <v>120</v>
      </c>
      <c r="E17" s="5">
        <v>445</v>
      </c>
      <c r="G17" s="4">
        <f t="shared" si="0"/>
        <v>8.055240506329115</v>
      </c>
      <c r="H17" s="11">
        <f t="shared" si="1"/>
        <v>282.5</v>
      </c>
    </row>
    <row r="18" spans="3:15" x14ac:dyDescent="0.15">
      <c r="C18" s="4">
        <v>68.181799999999996</v>
      </c>
      <c r="D18" s="5">
        <v>135</v>
      </c>
      <c r="E18" s="5">
        <v>480</v>
      </c>
      <c r="G18" s="4">
        <f t="shared" si="0"/>
        <v>8.6306075949367091</v>
      </c>
      <c r="H18" s="11">
        <f t="shared" si="1"/>
        <v>307.5</v>
      </c>
    </row>
    <row r="19" spans="3:15" x14ac:dyDescent="0.15">
      <c r="C19" s="4">
        <v>72.7273</v>
      </c>
      <c r="D19" s="5">
        <v>150</v>
      </c>
      <c r="E19" s="5">
        <v>515</v>
      </c>
      <c r="G19" s="4">
        <f t="shared" si="0"/>
        <v>9.2059873417721523</v>
      </c>
      <c r="H19" s="11">
        <f t="shared" si="1"/>
        <v>332.5</v>
      </c>
    </row>
    <row r="20" spans="3:15" x14ac:dyDescent="0.15">
      <c r="C20" s="4">
        <v>80.302999999999997</v>
      </c>
      <c r="D20" s="5">
        <v>170</v>
      </c>
      <c r="E20" s="5">
        <v>575</v>
      </c>
      <c r="G20" s="4">
        <f t="shared" si="0"/>
        <v>10.164936708860759</v>
      </c>
      <c r="H20" s="11">
        <f t="shared" si="1"/>
        <v>372.5</v>
      </c>
    </row>
    <row r="21" spans="3:15" x14ac:dyDescent="0.15">
      <c r="C21" s="4">
        <v>84.242400000000004</v>
      </c>
      <c r="D21" s="5">
        <v>180</v>
      </c>
      <c r="E21" s="5">
        <v>610</v>
      </c>
      <c r="G21" s="4">
        <f t="shared" si="0"/>
        <v>10.663594936708861</v>
      </c>
      <c r="H21" s="11">
        <f t="shared" si="1"/>
        <v>395</v>
      </c>
      <c r="J21" t="s">
        <v>23</v>
      </c>
      <c r="N21" s="15" t="s">
        <v>15</v>
      </c>
      <c r="O21" s="16"/>
    </row>
    <row r="22" spans="3:15" x14ac:dyDescent="0.15">
      <c r="C22" s="4">
        <v>88.181799999999996</v>
      </c>
      <c r="D22" s="5">
        <v>190</v>
      </c>
      <c r="E22" s="5">
        <v>650</v>
      </c>
      <c r="G22" s="4">
        <f t="shared" si="0"/>
        <v>11.162253164556962</v>
      </c>
      <c r="H22" s="11">
        <f t="shared" si="1"/>
        <v>420</v>
      </c>
      <c r="J22" s="5" t="s">
        <v>13</v>
      </c>
      <c r="K22" s="5" t="s">
        <v>11</v>
      </c>
      <c r="L22" s="5" t="s">
        <v>14</v>
      </c>
      <c r="N22" s="15" t="s">
        <v>16</v>
      </c>
      <c r="O22" s="16"/>
    </row>
    <row r="23" spans="3:15" x14ac:dyDescent="0.15">
      <c r="C23" s="4">
        <v>94.545500000000004</v>
      </c>
      <c r="D23" s="5">
        <v>205</v>
      </c>
      <c r="E23" s="5">
        <v>710</v>
      </c>
      <c r="G23" s="4">
        <f t="shared" si="0"/>
        <v>11.967784810126584</v>
      </c>
      <c r="H23" s="11">
        <f t="shared" si="1"/>
        <v>457.5</v>
      </c>
      <c r="J23" s="4">
        <v>68.181799999999996</v>
      </c>
      <c r="K23" s="4">
        <v>8.6306075949367091</v>
      </c>
      <c r="L23" s="5">
        <v>307.5</v>
      </c>
      <c r="N23" s="10" t="s">
        <v>17</v>
      </c>
      <c r="O23" s="3" t="s">
        <v>18</v>
      </c>
    </row>
    <row r="24" spans="3:15" x14ac:dyDescent="0.15">
      <c r="C24" s="4">
        <v>99.090900000000005</v>
      </c>
      <c r="D24" s="5">
        <v>215</v>
      </c>
      <c r="E24" s="5">
        <v>750</v>
      </c>
      <c r="G24" s="4">
        <f t="shared" si="0"/>
        <v>12.543151898734179</v>
      </c>
      <c r="H24" s="11">
        <f t="shared" si="1"/>
        <v>482.5</v>
      </c>
      <c r="J24" s="4">
        <v>72.7273</v>
      </c>
      <c r="K24" s="4">
        <v>9.2059873417721523</v>
      </c>
      <c r="L24" s="5">
        <v>332.5</v>
      </c>
      <c r="N24" s="3" t="s">
        <v>19</v>
      </c>
      <c r="O24" s="3">
        <f>INDEX(LINEST(K23:K24,L23:L24),1,1)</f>
        <v>2.3015189873417732E-2</v>
      </c>
    </row>
    <row r="25" spans="3:15" x14ac:dyDescent="0.15">
      <c r="C25" s="4">
        <v>106.06100000000001</v>
      </c>
      <c r="D25" s="5">
        <v>235</v>
      </c>
      <c r="E25" s="5">
        <v>825</v>
      </c>
      <c r="G25" s="4">
        <f t="shared" si="0"/>
        <v>13.425443037974686</v>
      </c>
      <c r="H25" s="11">
        <f t="shared" si="1"/>
        <v>530</v>
      </c>
      <c r="N25" s="3" t="s">
        <v>20</v>
      </c>
      <c r="O25" s="3">
        <f>INDEX(LINEST(K23:K24,L23:L24),1,2)</f>
        <v>1.5534367088607572</v>
      </c>
    </row>
    <row r="26" spans="3:15" x14ac:dyDescent="0.15">
      <c r="C26" s="4">
        <v>110.90900000000001</v>
      </c>
      <c r="D26" s="5">
        <v>250</v>
      </c>
      <c r="E26" s="5">
        <v>870</v>
      </c>
      <c r="G26" s="4">
        <f t="shared" si="0"/>
        <v>14.039113924050634</v>
      </c>
      <c r="H26" s="11">
        <f t="shared" si="1"/>
        <v>560</v>
      </c>
    </row>
    <row r="27" spans="3:15" x14ac:dyDescent="0.15">
      <c r="C27" s="4">
        <v>115.758</v>
      </c>
      <c r="D27" s="5">
        <v>265</v>
      </c>
      <c r="E27" s="5">
        <v>915</v>
      </c>
      <c r="G27" s="4">
        <f t="shared" si="0"/>
        <v>14.652911392405064</v>
      </c>
      <c r="H27" s="11">
        <f t="shared" si="1"/>
        <v>590</v>
      </c>
      <c r="J27" t="s">
        <v>24</v>
      </c>
      <c r="N27" s="15" t="s">
        <v>15</v>
      </c>
      <c r="O27" s="16"/>
    </row>
    <row r="28" spans="3:15" x14ac:dyDescent="0.15">
      <c r="C28" s="4">
        <v>120.303</v>
      </c>
      <c r="D28" s="5">
        <v>275</v>
      </c>
      <c r="E28" s="5">
        <v>960</v>
      </c>
      <c r="G28" s="4">
        <f t="shared" si="0"/>
        <v>15.228227848101266</v>
      </c>
      <c r="H28" s="11">
        <f t="shared" si="1"/>
        <v>617.5</v>
      </c>
      <c r="J28" s="5" t="s">
        <v>13</v>
      </c>
      <c r="K28" s="5" t="s">
        <v>11</v>
      </c>
      <c r="L28" s="5" t="s">
        <v>14</v>
      </c>
      <c r="N28" s="15" t="s">
        <v>16</v>
      </c>
      <c r="O28" s="16"/>
    </row>
    <row r="29" spans="3:15" x14ac:dyDescent="0.15">
      <c r="C29" s="4">
        <v>125.152</v>
      </c>
      <c r="D29" s="5">
        <v>290</v>
      </c>
      <c r="E29" s="5">
        <v>1010</v>
      </c>
      <c r="G29" s="4">
        <f t="shared" si="0"/>
        <v>15.842025316455697</v>
      </c>
      <c r="H29" s="11">
        <f t="shared" si="1"/>
        <v>650</v>
      </c>
      <c r="J29" s="4">
        <v>48.4848</v>
      </c>
      <c r="K29" s="4">
        <v>6.1373164556962028</v>
      </c>
      <c r="L29" s="11">
        <v>210</v>
      </c>
      <c r="N29" s="3" t="s">
        <v>17</v>
      </c>
      <c r="O29" s="3" t="s">
        <v>18</v>
      </c>
    </row>
    <row r="30" spans="3:15" x14ac:dyDescent="0.15">
      <c r="C30" s="4">
        <v>132.42400000000001</v>
      </c>
      <c r="D30" s="5">
        <v>310</v>
      </c>
      <c r="E30" s="5">
        <v>1090</v>
      </c>
      <c r="G30" s="4">
        <f t="shared" si="0"/>
        <v>16.762531645569624</v>
      </c>
      <c r="H30" s="11">
        <f t="shared" si="1"/>
        <v>700</v>
      </c>
      <c r="J30" s="4">
        <v>53.333300000000001</v>
      </c>
      <c r="K30" s="4">
        <v>6.7510506329113928</v>
      </c>
      <c r="L30" s="11">
        <v>232.5</v>
      </c>
      <c r="N30" s="3" t="s">
        <v>19</v>
      </c>
      <c r="O30" s="3">
        <f>INDEX(LINEST(K29:K30,L29:L30),1,1)</f>
        <v>2.7277074542897333E-2</v>
      </c>
    </row>
    <row r="31" spans="3:15" x14ac:dyDescent="0.15">
      <c r="C31" s="4">
        <v>136.364</v>
      </c>
      <c r="D31" s="5">
        <v>320</v>
      </c>
      <c r="E31" s="5">
        <v>1135</v>
      </c>
      <c r="G31" s="4">
        <f t="shared" si="0"/>
        <v>17.261265822784811</v>
      </c>
      <c r="H31" s="11">
        <f t="shared" si="1"/>
        <v>727.5</v>
      </c>
      <c r="N31" s="3" t="s">
        <v>20</v>
      </c>
      <c r="O31" s="3">
        <f>INDEX(LINEST(K29:K30,L29:L30),1,2)</f>
        <v>0.40913080168776261</v>
      </c>
    </row>
    <row r="32" spans="3:15" x14ac:dyDescent="0.15">
      <c r="C32" s="4">
        <v>141.21199999999999</v>
      </c>
      <c r="D32" s="5">
        <v>335</v>
      </c>
      <c r="E32" s="5">
        <v>1180</v>
      </c>
      <c r="G32" s="4">
        <f t="shared" si="0"/>
        <v>17.874936708860758</v>
      </c>
      <c r="H32" s="11">
        <f t="shared" si="1"/>
        <v>757.5</v>
      </c>
    </row>
    <row r="33" spans="3:14" x14ac:dyDescent="0.15">
      <c r="C33" s="4">
        <v>145.75800000000001</v>
      </c>
      <c r="D33" s="5">
        <v>355</v>
      </c>
      <c r="E33" s="5">
        <v>1230</v>
      </c>
      <c r="G33" s="4">
        <f t="shared" si="0"/>
        <v>18.450379746835445</v>
      </c>
      <c r="H33" s="11">
        <f t="shared" si="1"/>
        <v>792.5</v>
      </c>
    </row>
    <row r="34" spans="3:14" ht="14.25" thickBot="1" x14ac:dyDescent="0.2">
      <c r="C34" s="4">
        <v>150</v>
      </c>
      <c r="D34" s="5">
        <v>370</v>
      </c>
      <c r="E34" s="5">
        <v>1280</v>
      </c>
      <c r="G34" s="4">
        <f t="shared" si="0"/>
        <v>18.9873417721519</v>
      </c>
      <c r="H34" s="11">
        <f t="shared" si="1"/>
        <v>825</v>
      </c>
      <c r="J34" t="s">
        <v>21</v>
      </c>
      <c r="N34" s="9" t="s">
        <v>22</v>
      </c>
    </row>
    <row r="35" spans="3:14" ht="14.25" thickBot="1" x14ac:dyDescent="0.2">
      <c r="C35" s="4">
        <v>154.54499999999999</v>
      </c>
      <c r="D35" s="5">
        <v>385</v>
      </c>
      <c r="E35" s="5">
        <v>1330</v>
      </c>
      <c r="G35" s="4">
        <f t="shared" si="0"/>
        <v>19.5626582278481</v>
      </c>
      <c r="H35" s="11">
        <f t="shared" si="1"/>
        <v>857.5</v>
      </c>
      <c r="J35" s="4">
        <f>C49/3</f>
        <v>72.424333333333337</v>
      </c>
      <c r="N35" s="12">
        <f>AVERAGE(O24,O30)</f>
        <v>2.5146132208157534E-2</v>
      </c>
    </row>
    <row r="36" spans="3:14" x14ac:dyDescent="0.15">
      <c r="C36" s="4">
        <v>158.78800000000001</v>
      </c>
      <c r="D36" s="5">
        <v>400</v>
      </c>
      <c r="E36" s="5">
        <v>1385</v>
      </c>
      <c r="G36" s="4">
        <f t="shared" si="0"/>
        <v>20.099746835443042</v>
      </c>
      <c r="H36" s="11">
        <f t="shared" si="1"/>
        <v>892.5</v>
      </c>
    </row>
    <row r="37" spans="3:14" x14ac:dyDescent="0.15">
      <c r="C37" s="4">
        <v>163.03</v>
      </c>
      <c r="D37" s="5">
        <v>415</v>
      </c>
      <c r="E37" s="5">
        <v>1445</v>
      </c>
      <c r="G37" s="4">
        <f t="shared" si="0"/>
        <v>20.636708860759494</v>
      </c>
      <c r="H37" s="11">
        <f t="shared" si="1"/>
        <v>930</v>
      </c>
    </row>
    <row r="38" spans="3:14" x14ac:dyDescent="0.15">
      <c r="C38" s="4">
        <v>169.697</v>
      </c>
      <c r="D38" s="5">
        <v>440</v>
      </c>
      <c r="E38" s="5">
        <v>1540</v>
      </c>
      <c r="G38" s="4">
        <f t="shared" si="0"/>
        <v>21.480632911392409</v>
      </c>
      <c r="H38" s="11">
        <f t="shared" si="1"/>
        <v>990</v>
      </c>
    </row>
    <row r="39" spans="3:14" x14ac:dyDescent="0.15">
      <c r="C39" s="4">
        <v>173.93899999999999</v>
      </c>
      <c r="D39" s="5">
        <v>455</v>
      </c>
      <c r="E39" s="5">
        <v>1605</v>
      </c>
      <c r="G39" s="4">
        <f t="shared" si="0"/>
        <v>22.017594936708861</v>
      </c>
      <c r="H39" s="11">
        <f t="shared" si="1"/>
        <v>1030</v>
      </c>
    </row>
    <row r="40" spans="3:14" x14ac:dyDescent="0.15">
      <c r="C40" s="4">
        <v>178.18199999999999</v>
      </c>
      <c r="D40" s="5">
        <v>470</v>
      </c>
      <c r="E40" s="5">
        <v>1675</v>
      </c>
      <c r="G40" s="4">
        <f t="shared" si="0"/>
        <v>22.554683544303799</v>
      </c>
      <c r="H40" s="11">
        <f t="shared" si="1"/>
        <v>1072.5</v>
      </c>
    </row>
    <row r="41" spans="3:14" x14ac:dyDescent="0.15">
      <c r="C41" s="4">
        <v>182.42400000000001</v>
      </c>
      <c r="D41" s="5">
        <v>485</v>
      </c>
      <c r="E41" s="5">
        <v>1750</v>
      </c>
      <c r="G41" s="4">
        <f t="shared" si="0"/>
        <v>23.091645569620255</v>
      </c>
      <c r="H41" s="11">
        <f t="shared" si="1"/>
        <v>1117.5</v>
      </c>
    </row>
    <row r="42" spans="3:14" x14ac:dyDescent="0.15">
      <c r="C42" s="4">
        <v>189.697</v>
      </c>
      <c r="D42" s="5">
        <v>505</v>
      </c>
      <c r="E42" s="5">
        <v>1910</v>
      </c>
      <c r="G42" s="4">
        <f t="shared" si="0"/>
        <v>24.012278481012661</v>
      </c>
      <c r="H42" s="11">
        <f t="shared" si="1"/>
        <v>1207.5</v>
      </c>
    </row>
    <row r="43" spans="3:14" x14ac:dyDescent="0.15">
      <c r="C43" s="4">
        <v>195.45500000000001</v>
      </c>
      <c r="D43" s="5">
        <v>500</v>
      </c>
      <c r="E43" s="5">
        <v>2080</v>
      </c>
      <c r="G43" s="4">
        <f t="shared" si="0"/>
        <v>24.741139240506332</v>
      </c>
      <c r="H43" s="11">
        <f t="shared" si="1"/>
        <v>1290</v>
      </c>
    </row>
    <row r="44" spans="3:14" x14ac:dyDescent="0.15">
      <c r="C44" s="4">
        <v>199.39400000000001</v>
      </c>
      <c r="D44" s="5">
        <v>500</v>
      </c>
      <c r="E44" s="5">
        <v>2200</v>
      </c>
      <c r="G44" s="4">
        <f t="shared" si="0"/>
        <v>25.239746835443039</v>
      </c>
      <c r="H44" s="11">
        <f t="shared" si="1"/>
        <v>1350</v>
      </c>
    </row>
    <row r="45" spans="3:14" x14ac:dyDescent="0.15">
      <c r="C45" s="4">
        <v>203.333</v>
      </c>
      <c r="D45" s="5">
        <v>505</v>
      </c>
      <c r="E45" s="5">
        <v>2335</v>
      </c>
      <c r="G45" s="4">
        <f t="shared" si="0"/>
        <v>25.738354430379747</v>
      </c>
      <c r="H45" s="11">
        <f t="shared" si="1"/>
        <v>1420</v>
      </c>
    </row>
    <row r="46" spans="3:14" x14ac:dyDescent="0.15">
      <c r="C46" s="4">
        <v>206.97</v>
      </c>
      <c r="D46" s="5">
        <v>505</v>
      </c>
      <c r="E46" s="5">
        <v>2495</v>
      </c>
      <c r="G46" s="4">
        <f t="shared" si="0"/>
        <v>26.19873417721519</v>
      </c>
      <c r="H46" s="11">
        <f t="shared" si="1"/>
        <v>1500</v>
      </c>
    </row>
    <row r="47" spans="3:14" x14ac:dyDescent="0.15">
      <c r="C47" s="4">
        <v>210.303</v>
      </c>
      <c r="D47" s="5">
        <v>500</v>
      </c>
      <c r="E47" s="5">
        <v>2675</v>
      </c>
      <c r="G47" s="4">
        <f t="shared" si="0"/>
        <v>26.620632911392406</v>
      </c>
      <c r="H47" s="11">
        <f t="shared" si="1"/>
        <v>1587.5</v>
      </c>
    </row>
    <row r="48" spans="3:14" x14ac:dyDescent="0.15">
      <c r="C48" s="4">
        <v>213.636</v>
      </c>
      <c r="D48" s="5">
        <v>505</v>
      </c>
      <c r="E48" s="5">
        <v>2895</v>
      </c>
      <c r="G48" s="4">
        <f t="shared" si="0"/>
        <v>27.042531645569621</v>
      </c>
      <c r="H48" s="11">
        <f t="shared" si="1"/>
        <v>1700</v>
      </c>
    </row>
    <row r="49" spans="3:8" x14ac:dyDescent="0.15">
      <c r="C49" s="4">
        <v>217.273</v>
      </c>
      <c r="D49" s="5">
        <v>515</v>
      </c>
      <c r="E49" s="5">
        <v>3455</v>
      </c>
      <c r="G49" s="4">
        <f t="shared" si="0"/>
        <v>27.502911392405064</v>
      </c>
      <c r="H49" s="11">
        <f t="shared" si="1"/>
        <v>1985</v>
      </c>
    </row>
    <row r="50" spans="3:8" x14ac:dyDescent="0.15">
      <c r="C50" s="4">
        <v>216.06100000000001</v>
      </c>
      <c r="D50" s="5">
        <v>260</v>
      </c>
      <c r="E50" s="5">
        <v>4405</v>
      </c>
    </row>
    <row r="51" spans="3:8" x14ac:dyDescent="0.15">
      <c r="C51" s="4">
        <v>199.697</v>
      </c>
      <c r="D51" s="5">
        <v>-1700</v>
      </c>
      <c r="E51" s="5">
        <v>8415</v>
      </c>
    </row>
    <row r="52" spans="3:8" x14ac:dyDescent="0.15">
      <c r="C52" s="4">
        <v>142.12100000000001</v>
      </c>
      <c r="D52" s="5">
        <v>-6025</v>
      </c>
      <c r="E52" s="5">
        <v>16000</v>
      </c>
    </row>
    <row r="53" spans="3:8" x14ac:dyDescent="0.15">
      <c r="C53" s="4">
        <v>115.758</v>
      </c>
      <c r="D53" s="5">
        <v>-6025</v>
      </c>
      <c r="E53" s="5">
        <v>18485</v>
      </c>
    </row>
    <row r="54" spans="3:8" x14ac:dyDescent="0.15">
      <c r="C54" s="4">
        <v>107.273</v>
      </c>
      <c r="D54" s="5">
        <v>-6025</v>
      </c>
      <c r="E54" s="5">
        <v>19460</v>
      </c>
    </row>
    <row r="55" spans="3:8" x14ac:dyDescent="0.15">
      <c r="C55" s="4">
        <v>103.03</v>
      </c>
      <c r="D55" s="5">
        <v>-6025</v>
      </c>
      <c r="E55" s="5">
        <v>20000</v>
      </c>
    </row>
    <row r="56" spans="3:8" x14ac:dyDescent="0.15">
      <c r="C56" s="4">
        <v>100</v>
      </c>
      <c r="D56" s="5">
        <v>-6025</v>
      </c>
      <c r="E56" s="5">
        <v>20380</v>
      </c>
    </row>
    <row r="57" spans="3:8" x14ac:dyDescent="0.15">
      <c r="C57" s="4">
        <v>32.7273</v>
      </c>
      <c r="D57" s="5">
        <v>-6025</v>
      </c>
      <c r="E57" s="5">
        <v>16410</v>
      </c>
    </row>
    <row r="58" spans="3:8" x14ac:dyDescent="0.15">
      <c r="C58" s="4">
        <v>3.0303</v>
      </c>
      <c r="D58" s="5">
        <v>-6025</v>
      </c>
      <c r="E58" s="5">
        <v>14285</v>
      </c>
    </row>
    <row r="59" spans="3:8" x14ac:dyDescent="0.15">
      <c r="C59" s="4">
        <v>0</v>
      </c>
      <c r="D59" s="5">
        <v>-6025</v>
      </c>
      <c r="E59" s="5">
        <v>11650</v>
      </c>
    </row>
  </sheetData>
  <mergeCells count="5">
    <mergeCell ref="C2:E2"/>
    <mergeCell ref="N21:O21"/>
    <mergeCell ref="N22:O22"/>
    <mergeCell ref="N27:O27"/>
    <mergeCell ref="N28:O28"/>
  </mergeCells>
  <phoneticPr fontId="1"/>
  <pageMargins left="0.7" right="0.7" top="0.75" bottom="0.75" header="0.3" footer="0.3"/>
  <pageSetup paperSize="9" orientation="portrait" verticalDpi="0" r:id="rId1"/>
  <ignoredErrors>
    <ignoredError sqref="H6:H49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104"/>
  <sheetViews>
    <sheetView topLeftCell="A64" workbookViewId="0">
      <selection activeCell="L103" sqref="L103"/>
    </sheetView>
  </sheetViews>
  <sheetFormatPr defaultRowHeight="13.5" x14ac:dyDescent="0.15"/>
  <sheetData>
    <row r="2" spans="3:8" x14ac:dyDescent="0.15">
      <c r="C2" s="14" t="s">
        <v>10</v>
      </c>
      <c r="D2" s="14"/>
      <c r="E2" s="14"/>
    </row>
    <row r="4" spans="3:8" x14ac:dyDescent="0.15">
      <c r="C4" s="3" t="s">
        <v>0</v>
      </c>
      <c r="D4" s="3" t="s">
        <v>1</v>
      </c>
      <c r="E4" s="3" t="s">
        <v>2</v>
      </c>
      <c r="G4">
        <f>1000/(50*50*3.16)</f>
        <v>0.12658227848101267</v>
      </c>
    </row>
    <row r="5" spans="3:8" ht="15.75" x14ac:dyDescent="0.15">
      <c r="C5" s="3" t="s">
        <v>3</v>
      </c>
      <c r="D5" s="2" t="s">
        <v>4</v>
      </c>
      <c r="E5" s="2" t="s">
        <v>4</v>
      </c>
      <c r="G5" s="5" t="s">
        <v>11</v>
      </c>
      <c r="H5" s="5" t="s">
        <v>12</v>
      </c>
    </row>
    <row r="6" spans="3:8" x14ac:dyDescent="0.15">
      <c r="C6" s="4">
        <v>0</v>
      </c>
      <c r="D6" s="5">
        <v>0</v>
      </c>
      <c r="E6" s="5">
        <v>0</v>
      </c>
      <c r="G6" s="4">
        <f>$G$4*C6</f>
        <v>0</v>
      </c>
      <c r="H6" s="11">
        <f>AVERAGE(D6:E6)</f>
        <v>0</v>
      </c>
    </row>
    <row r="7" spans="3:8" x14ac:dyDescent="0.15">
      <c r="C7" s="4">
        <v>10.9091</v>
      </c>
      <c r="D7" s="5">
        <v>45</v>
      </c>
      <c r="E7" s="5">
        <v>-5</v>
      </c>
      <c r="G7" s="4">
        <f t="shared" ref="G7:G50" si="0">$G$4*C7</f>
        <v>1.3808987341772154</v>
      </c>
      <c r="H7" s="11">
        <f t="shared" ref="H7:H50" si="1">AVERAGE(D7:E7)</f>
        <v>20</v>
      </c>
    </row>
    <row r="8" spans="3:8" x14ac:dyDescent="0.15">
      <c r="C8" s="4">
        <v>10.6061</v>
      </c>
      <c r="D8" s="5">
        <v>45</v>
      </c>
      <c r="E8" s="5">
        <v>-5</v>
      </c>
      <c r="G8" s="4">
        <f t="shared" si="0"/>
        <v>1.3425443037974685</v>
      </c>
      <c r="H8" s="11">
        <f t="shared" si="1"/>
        <v>20</v>
      </c>
    </row>
    <row r="9" spans="3:8" x14ac:dyDescent="0.15">
      <c r="C9" s="4">
        <v>23.0303</v>
      </c>
      <c r="D9" s="5">
        <v>70</v>
      </c>
      <c r="E9" s="5">
        <v>55</v>
      </c>
      <c r="G9" s="4">
        <f t="shared" si="0"/>
        <v>2.9152278481012659</v>
      </c>
      <c r="H9" s="11">
        <f t="shared" si="1"/>
        <v>62.5</v>
      </c>
    </row>
    <row r="10" spans="3:8" x14ac:dyDescent="0.15">
      <c r="C10" s="4">
        <v>22.424199999999999</v>
      </c>
      <c r="D10" s="5">
        <v>65</v>
      </c>
      <c r="E10" s="5">
        <v>55</v>
      </c>
      <c r="G10" s="4">
        <f t="shared" si="0"/>
        <v>2.8385063291139243</v>
      </c>
      <c r="H10" s="11">
        <f t="shared" si="1"/>
        <v>60</v>
      </c>
    </row>
    <row r="11" spans="3:8" x14ac:dyDescent="0.15">
      <c r="C11" s="4">
        <v>29.393899999999999</v>
      </c>
      <c r="D11" s="5">
        <v>70</v>
      </c>
      <c r="E11" s="5">
        <v>100</v>
      </c>
      <c r="G11" s="4">
        <f t="shared" si="0"/>
        <v>3.720746835443038</v>
      </c>
      <c r="H11" s="11">
        <f t="shared" si="1"/>
        <v>85</v>
      </c>
    </row>
    <row r="12" spans="3:8" x14ac:dyDescent="0.15">
      <c r="C12" s="4">
        <v>35.454500000000003</v>
      </c>
      <c r="D12" s="5">
        <v>75</v>
      </c>
      <c r="E12" s="5">
        <v>145</v>
      </c>
      <c r="G12" s="4">
        <f t="shared" si="0"/>
        <v>4.4879113924050635</v>
      </c>
      <c r="H12" s="11">
        <f t="shared" si="1"/>
        <v>110</v>
      </c>
    </row>
    <row r="13" spans="3:8" x14ac:dyDescent="0.15">
      <c r="C13" s="4">
        <v>42.121200000000002</v>
      </c>
      <c r="D13" s="5">
        <v>85</v>
      </c>
      <c r="E13" s="5">
        <v>190</v>
      </c>
      <c r="G13" s="4">
        <f t="shared" si="0"/>
        <v>5.3317974683544307</v>
      </c>
      <c r="H13" s="11">
        <f t="shared" si="1"/>
        <v>137.5</v>
      </c>
    </row>
    <row r="14" spans="3:8" x14ac:dyDescent="0.15">
      <c r="C14" s="4">
        <v>46.363599999999998</v>
      </c>
      <c r="D14" s="5">
        <v>95</v>
      </c>
      <c r="E14" s="5">
        <v>215</v>
      </c>
      <c r="G14" s="4">
        <f t="shared" si="0"/>
        <v>5.8688101265822787</v>
      </c>
      <c r="H14" s="11">
        <f t="shared" si="1"/>
        <v>155</v>
      </c>
    </row>
    <row r="15" spans="3:8" x14ac:dyDescent="0.15">
      <c r="C15" s="4">
        <v>49.697000000000003</v>
      </c>
      <c r="D15" s="5">
        <v>100</v>
      </c>
      <c r="E15" s="5">
        <v>240</v>
      </c>
      <c r="G15" s="4">
        <f t="shared" si="0"/>
        <v>6.2907594936708868</v>
      </c>
      <c r="H15" s="11">
        <f t="shared" si="1"/>
        <v>170</v>
      </c>
    </row>
    <row r="16" spans="3:8" x14ac:dyDescent="0.15">
      <c r="C16" s="4">
        <v>54.848500000000001</v>
      </c>
      <c r="D16" s="5">
        <v>105</v>
      </c>
      <c r="E16" s="5">
        <v>275</v>
      </c>
      <c r="G16" s="4">
        <f t="shared" si="0"/>
        <v>6.9428481012658239</v>
      </c>
      <c r="H16" s="11">
        <f t="shared" si="1"/>
        <v>190</v>
      </c>
    </row>
    <row r="17" spans="3:15" x14ac:dyDescent="0.15">
      <c r="C17" s="4">
        <v>60.302999999999997</v>
      </c>
      <c r="D17" s="5">
        <v>120</v>
      </c>
      <c r="E17" s="5">
        <v>310</v>
      </c>
      <c r="G17" s="4">
        <f t="shared" si="0"/>
        <v>7.6332911392405061</v>
      </c>
      <c r="H17" s="11">
        <f t="shared" si="1"/>
        <v>215</v>
      </c>
    </row>
    <row r="18" spans="3:15" x14ac:dyDescent="0.15">
      <c r="C18" s="4">
        <v>66.363600000000005</v>
      </c>
      <c r="D18" s="5">
        <v>130</v>
      </c>
      <c r="E18" s="5">
        <v>345</v>
      </c>
      <c r="G18" s="4">
        <f t="shared" si="0"/>
        <v>8.400455696202533</v>
      </c>
      <c r="H18" s="11">
        <f t="shared" si="1"/>
        <v>237.5</v>
      </c>
    </row>
    <row r="19" spans="3:15" x14ac:dyDescent="0.15">
      <c r="C19" s="4">
        <v>72.121200000000002</v>
      </c>
      <c r="D19" s="5">
        <v>145</v>
      </c>
      <c r="E19" s="5">
        <v>385</v>
      </c>
      <c r="G19" s="4">
        <f t="shared" si="0"/>
        <v>9.1292658227848111</v>
      </c>
      <c r="H19" s="11">
        <f t="shared" si="1"/>
        <v>265</v>
      </c>
    </row>
    <row r="20" spans="3:15" x14ac:dyDescent="0.15">
      <c r="C20" s="4">
        <v>77.878799999999998</v>
      </c>
      <c r="D20" s="5">
        <v>160</v>
      </c>
      <c r="E20" s="5">
        <v>415</v>
      </c>
      <c r="G20" s="4">
        <f t="shared" si="0"/>
        <v>9.8580759493670893</v>
      </c>
      <c r="H20" s="11">
        <f t="shared" si="1"/>
        <v>287.5</v>
      </c>
    </row>
    <row r="21" spans="3:15" x14ac:dyDescent="0.15">
      <c r="C21" s="4">
        <v>82.424199999999999</v>
      </c>
      <c r="D21" s="5">
        <v>175</v>
      </c>
      <c r="E21" s="5">
        <v>445</v>
      </c>
      <c r="G21" s="4">
        <f t="shared" si="0"/>
        <v>10.433443037974683</v>
      </c>
      <c r="H21" s="11">
        <f t="shared" si="1"/>
        <v>310</v>
      </c>
    </row>
    <row r="22" spans="3:15" x14ac:dyDescent="0.15">
      <c r="C22" s="4">
        <v>89.090900000000005</v>
      </c>
      <c r="D22" s="5">
        <v>190</v>
      </c>
      <c r="E22" s="5">
        <v>485</v>
      </c>
      <c r="G22" s="4">
        <f t="shared" si="0"/>
        <v>11.277329113924052</v>
      </c>
      <c r="H22" s="11">
        <f t="shared" si="1"/>
        <v>337.5</v>
      </c>
      <c r="J22" t="s">
        <v>23</v>
      </c>
      <c r="N22" s="15" t="s">
        <v>15</v>
      </c>
      <c r="O22" s="16"/>
    </row>
    <row r="23" spans="3:15" x14ac:dyDescent="0.15">
      <c r="C23" s="4">
        <v>93.636399999999995</v>
      </c>
      <c r="D23" s="5">
        <v>200</v>
      </c>
      <c r="E23" s="5">
        <v>515</v>
      </c>
      <c r="G23" s="4">
        <f t="shared" si="0"/>
        <v>11.852708860759494</v>
      </c>
      <c r="H23" s="11">
        <f t="shared" si="1"/>
        <v>357.5</v>
      </c>
      <c r="J23" s="5" t="s">
        <v>13</v>
      </c>
      <c r="K23" s="5" t="s">
        <v>11</v>
      </c>
      <c r="L23" s="5" t="s">
        <v>14</v>
      </c>
      <c r="N23" s="15" t="s">
        <v>16</v>
      </c>
      <c r="O23" s="16"/>
    </row>
    <row r="24" spans="3:15" x14ac:dyDescent="0.15">
      <c r="C24" s="4">
        <v>98.181799999999996</v>
      </c>
      <c r="D24" s="5">
        <v>215</v>
      </c>
      <c r="E24" s="5">
        <v>540</v>
      </c>
      <c r="G24" s="4">
        <f t="shared" si="0"/>
        <v>12.42807594936709</v>
      </c>
      <c r="H24" s="11">
        <f t="shared" si="1"/>
        <v>377.5</v>
      </c>
      <c r="J24" s="4">
        <v>72.121200000000002</v>
      </c>
      <c r="K24" s="4">
        <v>9.1292658227848094</v>
      </c>
      <c r="L24" s="5">
        <v>265</v>
      </c>
      <c r="N24" s="10" t="s">
        <v>17</v>
      </c>
      <c r="O24" s="3" t="s">
        <v>18</v>
      </c>
    </row>
    <row r="25" spans="3:15" x14ac:dyDescent="0.15">
      <c r="C25" s="4">
        <v>102.42400000000001</v>
      </c>
      <c r="D25" s="5">
        <v>225</v>
      </c>
      <c r="E25" s="5">
        <v>565</v>
      </c>
      <c r="G25" s="4">
        <f t="shared" si="0"/>
        <v>12.965063291139241</v>
      </c>
      <c r="H25" s="11">
        <f t="shared" si="1"/>
        <v>395</v>
      </c>
      <c r="J25" s="4">
        <v>77.878799999999998</v>
      </c>
      <c r="K25" s="4">
        <v>9.8580759493670893</v>
      </c>
      <c r="L25" s="5">
        <v>287.5</v>
      </c>
      <c r="N25" s="3" t="s">
        <v>19</v>
      </c>
      <c r="O25" s="3">
        <f>INDEX(LINEST(K24:K25,L24:L25),1,1)</f>
        <v>3.2391561181434665E-2</v>
      </c>
    </row>
    <row r="26" spans="3:15" x14ac:dyDescent="0.15">
      <c r="C26" s="4">
        <v>109.697</v>
      </c>
      <c r="D26" s="5">
        <v>245</v>
      </c>
      <c r="E26" s="5">
        <v>610</v>
      </c>
      <c r="G26" s="4">
        <f t="shared" si="0"/>
        <v>13.885696202531648</v>
      </c>
      <c r="H26" s="11">
        <f t="shared" si="1"/>
        <v>427.5</v>
      </c>
      <c r="N26" s="3" t="s">
        <v>20</v>
      </c>
      <c r="O26" s="3">
        <f>INDEX(LINEST(K24:K25,L24:L25),1,2)</f>
        <v>0.54550210970462309</v>
      </c>
    </row>
    <row r="27" spans="3:15" x14ac:dyDescent="0.15">
      <c r="C27" s="4">
        <v>113.636</v>
      </c>
      <c r="D27" s="5">
        <v>260</v>
      </c>
      <c r="E27" s="5">
        <v>640</v>
      </c>
      <c r="G27" s="4">
        <f t="shared" si="0"/>
        <v>14.384303797468355</v>
      </c>
      <c r="H27" s="11">
        <f t="shared" si="1"/>
        <v>450</v>
      </c>
    </row>
    <row r="28" spans="3:15" x14ac:dyDescent="0.15">
      <c r="C28" s="4">
        <v>118.182</v>
      </c>
      <c r="D28" s="5">
        <v>270</v>
      </c>
      <c r="E28" s="5">
        <v>670</v>
      </c>
      <c r="G28" s="4">
        <f t="shared" si="0"/>
        <v>14.95974683544304</v>
      </c>
      <c r="H28" s="11">
        <f t="shared" si="1"/>
        <v>470</v>
      </c>
      <c r="J28" t="s">
        <v>24</v>
      </c>
      <c r="N28" s="15" t="s">
        <v>15</v>
      </c>
      <c r="O28" s="16"/>
    </row>
    <row r="29" spans="3:15" x14ac:dyDescent="0.15">
      <c r="C29" s="4">
        <v>122.727</v>
      </c>
      <c r="D29" s="5">
        <v>285</v>
      </c>
      <c r="E29" s="5">
        <v>700</v>
      </c>
      <c r="G29" s="4">
        <f t="shared" si="0"/>
        <v>15.535063291139242</v>
      </c>
      <c r="H29" s="11">
        <f t="shared" si="1"/>
        <v>492.5</v>
      </c>
      <c r="J29" s="5" t="s">
        <v>13</v>
      </c>
      <c r="K29" s="5" t="s">
        <v>11</v>
      </c>
      <c r="L29" s="5" t="s">
        <v>14</v>
      </c>
      <c r="N29" s="15" t="s">
        <v>16</v>
      </c>
      <c r="O29" s="16"/>
    </row>
    <row r="30" spans="3:15" x14ac:dyDescent="0.15">
      <c r="C30" s="4">
        <v>129.697</v>
      </c>
      <c r="D30" s="5">
        <v>300</v>
      </c>
      <c r="E30" s="5">
        <v>750</v>
      </c>
      <c r="G30" s="4">
        <f t="shared" si="0"/>
        <v>16.4173417721519</v>
      </c>
      <c r="H30" s="11">
        <f t="shared" si="1"/>
        <v>525</v>
      </c>
      <c r="J30" s="4">
        <v>49.697000000000003</v>
      </c>
      <c r="K30" s="4">
        <v>6.2907594936708868</v>
      </c>
      <c r="L30" s="11">
        <v>170</v>
      </c>
      <c r="N30" s="3" t="s">
        <v>17</v>
      </c>
      <c r="O30" s="3" t="s">
        <v>18</v>
      </c>
    </row>
    <row r="31" spans="3:15" x14ac:dyDescent="0.15">
      <c r="C31" s="4">
        <v>133.93899999999999</v>
      </c>
      <c r="D31" s="5">
        <v>315</v>
      </c>
      <c r="E31" s="5">
        <v>780</v>
      </c>
      <c r="G31" s="4">
        <f t="shared" si="0"/>
        <v>16.954303797468356</v>
      </c>
      <c r="H31" s="11">
        <f t="shared" si="1"/>
        <v>547.5</v>
      </c>
      <c r="J31" s="4">
        <v>54.848500000000001</v>
      </c>
      <c r="K31" s="4">
        <v>6.9428481012658239</v>
      </c>
      <c r="L31" s="11">
        <v>190</v>
      </c>
      <c r="N31" s="3" t="s">
        <v>19</v>
      </c>
      <c r="O31" s="3">
        <f>INDEX(LINEST(K30:K31,L30:L31),1,1)</f>
        <v>3.2604430379746842E-2</v>
      </c>
    </row>
    <row r="32" spans="3:15" x14ac:dyDescent="0.15">
      <c r="C32" s="4">
        <v>138.18199999999999</v>
      </c>
      <c r="D32" s="5">
        <v>330</v>
      </c>
      <c r="E32" s="5">
        <v>810</v>
      </c>
      <c r="G32" s="4">
        <f t="shared" si="0"/>
        <v>17.491392405063291</v>
      </c>
      <c r="H32" s="11">
        <f t="shared" si="1"/>
        <v>570</v>
      </c>
      <c r="N32" s="3" t="s">
        <v>20</v>
      </c>
      <c r="O32" s="3">
        <f>INDEX(LINEST(K30:K31,L30:L31),1,2)</f>
        <v>0.74800632911392384</v>
      </c>
    </row>
    <row r="33" spans="3:14" x14ac:dyDescent="0.15">
      <c r="C33" s="4">
        <v>142.727</v>
      </c>
      <c r="D33" s="5">
        <v>340</v>
      </c>
      <c r="E33" s="5">
        <v>845</v>
      </c>
      <c r="G33" s="4">
        <f t="shared" si="0"/>
        <v>18.066708860759494</v>
      </c>
      <c r="H33" s="11">
        <f t="shared" si="1"/>
        <v>592.5</v>
      </c>
    </row>
    <row r="34" spans="3:14" x14ac:dyDescent="0.15">
      <c r="C34" s="4">
        <v>149.39400000000001</v>
      </c>
      <c r="D34" s="5">
        <v>360</v>
      </c>
      <c r="E34" s="5">
        <v>895</v>
      </c>
      <c r="G34" s="4">
        <f t="shared" si="0"/>
        <v>18.910632911392408</v>
      </c>
      <c r="H34" s="11">
        <f t="shared" si="1"/>
        <v>627.5</v>
      </c>
    </row>
    <row r="35" spans="3:14" ht="14.25" thickBot="1" x14ac:dyDescent="0.2">
      <c r="C35" s="4">
        <v>153.636</v>
      </c>
      <c r="D35" s="5">
        <v>365</v>
      </c>
      <c r="E35" s="5">
        <v>935</v>
      </c>
      <c r="G35" s="4">
        <f t="shared" si="0"/>
        <v>19.44759493670886</v>
      </c>
      <c r="H35" s="11">
        <f t="shared" si="1"/>
        <v>650</v>
      </c>
      <c r="J35" t="s">
        <v>21</v>
      </c>
      <c r="N35" s="9" t="s">
        <v>22</v>
      </c>
    </row>
    <row r="36" spans="3:14" ht="14.25" thickBot="1" x14ac:dyDescent="0.2">
      <c r="C36" s="4">
        <v>158.18199999999999</v>
      </c>
      <c r="D36" s="5">
        <v>370</v>
      </c>
      <c r="E36" s="5">
        <v>980</v>
      </c>
      <c r="G36" s="4">
        <f t="shared" si="0"/>
        <v>20.023037974683543</v>
      </c>
      <c r="H36" s="11">
        <f t="shared" si="1"/>
        <v>675</v>
      </c>
      <c r="J36" s="4">
        <f>C50/3</f>
        <v>76.76766666666667</v>
      </c>
      <c r="N36" s="12">
        <f>AVERAGE(O25,O31)</f>
        <v>3.2497995780590754E-2</v>
      </c>
    </row>
    <row r="37" spans="3:14" x14ac:dyDescent="0.15">
      <c r="C37" s="4">
        <v>165.15199999999999</v>
      </c>
      <c r="D37" s="5">
        <v>375</v>
      </c>
      <c r="E37" s="5">
        <v>1065</v>
      </c>
      <c r="G37" s="4">
        <f t="shared" si="0"/>
        <v>20.905316455696202</v>
      </c>
      <c r="H37" s="11">
        <f t="shared" si="1"/>
        <v>720</v>
      </c>
    </row>
    <row r="38" spans="3:14" x14ac:dyDescent="0.15">
      <c r="C38" s="4">
        <v>170.303</v>
      </c>
      <c r="D38" s="5">
        <v>375</v>
      </c>
      <c r="E38" s="5">
        <v>1135</v>
      </c>
      <c r="G38" s="4">
        <f t="shared" si="0"/>
        <v>21.557341772151901</v>
      </c>
      <c r="H38" s="11">
        <f t="shared" si="1"/>
        <v>755</v>
      </c>
    </row>
    <row r="39" spans="3:14" x14ac:dyDescent="0.15">
      <c r="C39" s="4">
        <v>176.06100000000001</v>
      </c>
      <c r="D39" s="5">
        <v>375</v>
      </c>
      <c r="E39" s="5">
        <v>1205</v>
      </c>
      <c r="G39" s="4">
        <f t="shared" si="0"/>
        <v>22.286202531645571</v>
      </c>
      <c r="H39" s="11">
        <f t="shared" si="1"/>
        <v>790</v>
      </c>
    </row>
    <row r="40" spans="3:14" x14ac:dyDescent="0.15">
      <c r="C40" s="4">
        <v>181.51499999999999</v>
      </c>
      <c r="D40" s="5">
        <v>375</v>
      </c>
      <c r="E40" s="5">
        <v>1280</v>
      </c>
      <c r="G40" s="4">
        <f t="shared" si="0"/>
        <v>22.976582278481011</v>
      </c>
      <c r="H40" s="11">
        <f t="shared" si="1"/>
        <v>827.5</v>
      </c>
    </row>
    <row r="41" spans="3:14" x14ac:dyDescent="0.15">
      <c r="C41" s="4">
        <v>186.97</v>
      </c>
      <c r="D41" s="5">
        <v>375</v>
      </c>
      <c r="E41" s="5">
        <v>1360</v>
      </c>
      <c r="G41" s="4">
        <f t="shared" si="0"/>
        <v>23.667088607594938</v>
      </c>
      <c r="H41" s="11">
        <f t="shared" si="1"/>
        <v>867.5</v>
      </c>
    </row>
    <row r="42" spans="3:14" x14ac:dyDescent="0.15">
      <c r="C42" s="4">
        <v>192.12100000000001</v>
      </c>
      <c r="D42" s="5">
        <v>375</v>
      </c>
      <c r="E42" s="5">
        <v>1450</v>
      </c>
      <c r="G42" s="4">
        <f t="shared" si="0"/>
        <v>24.319113924050637</v>
      </c>
      <c r="H42" s="11">
        <f t="shared" si="1"/>
        <v>912.5</v>
      </c>
    </row>
    <row r="43" spans="3:14" x14ac:dyDescent="0.15">
      <c r="C43" s="4">
        <v>197.57599999999999</v>
      </c>
      <c r="D43" s="5">
        <v>375</v>
      </c>
      <c r="E43" s="5">
        <v>1545</v>
      </c>
      <c r="G43" s="4">
        <f t="shared" si="0"/>
        <v>25.00962025316456</v>
      </c>
      <c r="H43" s="11">
        <f t="shared" si="1"/>
        <v>960</v>
      </c>
    </row>
    <row r="44" spans="3:14" x14ac:dyDescent="0.15">
      <c r="C44" s="4">
        <v>202.42400000000001</v>
      </c>
      <c r="D44" s="5">
        <v>375</v>
      </c>
      <c r="E44" s="5">
        <v>1650</v>
      </c>
      <c r="G44" s="4">
        <f t="shared" si="0"/>
        <v>25.623291139240507</v>
      </c>
      <c r="H44" s="11">
        <f t="shared" si="1"/>
        <v>1012.5</v>
      </c>
    </row>
    <row r="45" spans="3:14" x14ac:dyDescent="0.15">
      <c r="C45" s="4">
        <v>210.303</v>
      </c>
      <c r="D45" s="5">
        <v>380</v>
      </c>
      <c r="E45" s="5">
        <v>1830</v>
      </c>
      <c r="G45" s="4">
        <f t="shared" si="0"/>
        <v>26.620632911392406</v>
      </c>
      <c r="H45" s="11">
        <f t="shared" si="1"/>
        <v>1105</v>
      </c>
    </row>
    <row r="46" spans="3:14" x14ac:dyDescent="0.15">
      <c r="C46" s="4">
        <v>214.84800000000001</v>
      </c>
      <c r="D46" s="5">
        <v>390</v>
      </c>
      <c r="E46" s="5">
        <v>1960</v>
      </c>
      <c r="G46" s="4">
        <f t="shared" si="0"/>
        <v>27.195949367088613</v>
      </c>
      <c r="H46" s="11">
        <f t="shared" si="1"/>
        <v>1175</v>
      </c>
    </row>
    <row r="47" spans="3:14" x14ac:dyDescent="0.15">
      <c r="C47" s="4">
        <v>219.09100000000001</v>
      </c>
      <c r="D47" s="5">
        <v>405</v>
      </c>
      <c r="E47" s="5">
        <v>2100</v>
      </c>
      <c r="G47" s="4">
        <f t="shared" si="0"/>
        <v>27.733037974683548</v>
      </c>
      <c r="H47" s="11">
        <f t="shared" si="1"/>
        <v>1252.5</v>
      </c>
    </row>
    <row r="48" spans="3:14" x14ac:dyDescent="0.15">
      <c r="C48" s="4">
        <v>223.333</v>
      </c>
      <c r="D48" s="5">
        <v>420</v>
      </c>
      <c r="E48" s="5">
        <v>2255</v>
      </c>
      <c r="G48" s="4">
        <f t="shared" si="0"/>
        <v>28.270000000000003</v>
      </c>
      <c r="H48" s="11">
        <f t="shared" si="1"/>
        <v>1337.5</v>
      </c>
    </row>
    <row r="49" spans="3:8" x14ac:dyDescent="0.15">
      <c r="C49" s="4">
        <v>228.48500000000001</v>
      </c>
      <c r="D49" s="5">
        <v>450</v>
      </c>
      <c r="E49" s="5">
        <v>2550</v>
      </c>
      <c r="G49" s="4">
        <f t="shared" si="0"/>
        <v>28.922151898734182</v>
      </c>
      <c r="H49" s="11">
        <f t="shared" si="1"/>
        <v>1500</v>
      </c>
    </row>
    <row r="50" spans="3:8" x14ac:dyDescent="0.15">
      <c r="C50" s="4">
        <v>230.303</v>
      </c>
      <c r="D50" s="5">
        <v>540</v>
      </c>
      <c r="E50" s="5">
        <v>2900</v>
      </c>
      <c r="G50" s="4">
        <f t="shared" si="0"/>
        <v>29.152278481012658</v>
      </c>
      <c r="H50" s="11">
        <f t="shared" si="1"/>
        <v>1720</v>
      </c>
    </row>
    <row r="51" spans="3:8" x14ac:dyDescent="0.15">
      <c r="C51" s="4">
        <v>221.21199999999999</v>
      </c>
      <c r="D51" s="5">
        <v>975</v>
      </c>
      <c r="E51" s="5">
        <v>3380</v>
      </c>
    </row>
    <row r="52" spans="3:8" x14ac:dyDescent="0.15">
      <c r="C52" s="4">
        <v>93.030299999999997</v>
      </c>
      <c r="D52" s="5">
        <v>-2220</v>
      </c>
      <c r="E52" s="5">
        <v>8850</v>
      </c>
    </row>
    <row r="53" spans="3:8" x14ac:dyDescent="0.15">
      <c r="C53" s="4">
        <v>86.060599999999994</v>
      </c>
      <c r="D53" s="5">
        <v>-3370</v>
      </c>
      <c r="E53" s="5">
        <v>9975</v>
      </c>
    </row>
    <row r="54" spans="3:8" x14ac:dyDescent="0.15">
      <c r="C54" s="4">
        <v>14.2424</v>
      </c>
      <c r="D54" s="5">
        <v>-2675</v>
      </c>
      <c r="E54" s="5">
        <v>6555</v>
      </c>
    </row>
    <row r="55" spans="3:8" x14ac:dyDescent="0.15">
      <c r="C55" s="4">
        <v>2.7272699999999999</v>
      </c>
      <c r="D55" s="5">
        <v>-1285</v>
      </c>
      <c r="E55" s="5">
        <v>5645</v>
      </c>
    </row>
    <row r="56" spans="3:8" x14ac:dyDescent="0.15">
      <c r="C56" s="4">
        <v>0</v>
      </c>
      <c r="D56" s="5">
        <v>655</v>
      </c>
      <c r="E56" s="5">
        <v>4330</v>
      </c>
    </row>
    <row r="57" spans="3:8" x14ac:dyDescent="0.15">
      <c r="C57" s="8"/>
    </row>
    <row r="58" spans="3:8" x14ac:dyDescent="0.15">
      <c r="G58">
        <v>0.12658227848101267</v>
      </c>
    </row>
    <row r="59" spans="3:8" x14ac:dyDescent="0.15">
      <c r="G59" t="s">
        <v>11</v>
      </c>
      <c r="H59" s="13" t="s">
        <v>25</v>
      </c>
    </row>
    <row r="60" spans="3:8" x14ac:dyDescent="0.15">
      <c r="G60" s="4">
        <v>0</v>
      </c>
      <c r="H60" s="5">
        <v>0</v>
      </c>
    </row>
    <row r="61" spans="3:8" x14ac:dyDescent="0.15">
      <c r="G61" s="4">
        <v>1.3808987341772154</v>
      </c>
      <c r="H61" s="5">
        <v>0</v>
      </c>
    </row>
    <row r="62" spans="3:8" x14ac:dyDescent="0.15">
      <c r="G62" s="4">
        <v>1.3425443037974685</v>
      </c>
      <c r="H62" s="5">
        <v>0</v>
      </c>
    </row>
    <row r="63" spans="3:8" x14ac:dyDescent="0.15">
      <c r="G63" s="4">
        <v>2.9152278481012659</v>
      </c>
      <c r="H63" s="5">
        <v>55</v>
      </c>
    </row>
    <row r="64" spans="3:8" x14ac:dyDescent="0.15">
      <c r="G64" s="4">
        <v>2.8385063291139243</v>
      </c>
      <c r="H64" s="5">
        <v>55</v>
      </c>
    </row>
    <row r="65" spans="7:15" x14ac:dyDescent="0.15">
      <c r="G65" s="4">
        <v>3.720746835443038</v>
      </c>
      <c r="H65" s="5">
        <v>100</v>
      </c>
    </row>
    <row r="66" spans="7:15" x14ac:dyDescent="0.15">
      <c r="G66" s="4">
        <v>4.4879113924050635</v>
      </c>
      <c r="H66" s="5">
        <v>145</v>
      </c>
    </row>
    <row r="67" spans="7:15" x14ac:dyDescent="0.15">
      <c r="G67" s="4">
        <v>5.3317974683544307</v>
      </c>
      <c r="H67" s="5">
        <v>190</v>
      </c>
    </row>
    <row r="68" spans="7:15" x14ac:dyDescent="0.15">
      <c r="G68" s="4">
        <v>5.8688101265822787</v>
      </c>
      <c r="H68" s="5">
        <v>215</v>
      </c>
    </row>
    <row r="69" spans="7:15" x14ac:dyDescent="0.15">
      <c r="G69" s="4">
        <v>6.2907594936708868</v>
      </c>
      <c r="H69" s="5">
        <v>240</v>
      </c>
    </row>
    <row r="70" spans="7:15" x14ac:dyDescent="0.15">
      <c r="G70" s="4">
        <v>6.9428481012658239</v>
      </c>
      <c r="H70" s="5">
        <v>275</v>
      </c>
    </row>
    <row r="71" spans="7:15" x14ac:dyDescent="0.15">
      <c r="G71" s="4">
        <v>7.6332911392405061</v>
      </c>
      <c r="H71" s="5">
        <v>310</v>
      </c>
    </row>
    <row r="72" spans="7:15" x14ac:dyDescent="0.15">
      <c r="G72" s="4">
        <v>8.400455696202533</v>
      </c>
      <c r="H72" s="5">
        <v>345</v>
      </c>
    </row>
    <row r="73" spans="7:15" x14ac:dyDescent="0.15">
      <c r="G73" s="4">
        <v>9.1292658227848111</v>
      </c>
      <c r="H73" s="5">
        <v>385</v>
      </c>
    </row>
    <row r="74" spans="7:15" x14ac:dyDescent="0.15">
      <c r="G74" s="4">
        <v>9.8580759493670893</v>
      </c>
      <c r="H74" s="5">
        <v>415</v>
      </c>
    </row>
    <row r="75" spans="7:15" x14ac:dyDescent="0.15">
      <c r="G75" s="4">
        <v>10.433443037974683</v>
      </c>
      <c r="H75" s="5">
        <v>445</v>
      </c>
    </row>
    <row r="76" spans="7:15" x14ac:dyDescent="0.15">
      <c r="G76" s="4">
        <v>11.277329113924052</v>
      </c>
      <c r="H76" s="5">
        <v>485</v>
      </c>
    </row>
    <row r="77" spans="7:15" x14ac:dyDescent="0.15">
      <c r="G77" s="4">
        <v>11.852708860759494</v>
      </c>
      <c r="H77" s="5">
        <v>515</v>
      </c>
      <c r="J77" t="s">
        <v>23</v>
      </c>
      <c r="N77" s="15" t="s">
        <v>15</v>
      </c>
      <c r="O77" s="16"/>
    </row>
    <row r="78" spans="7:15" x14ac:dyDescent="0.15">
      <c r="G78" s="4">
        <v>12.42807594936709</v>
      </c>
      <c r="H78" s="5">
        <v>540</v>
      </c>
      <c r="J78" s="5" t="s">
        <v>13</v>
      </c>
      <c r="K78" s="5" t="s">
        <v>11</v>
      </c>
      <c r="L78" s="5" t="s">
        <v>14</v>
      </c>
      <c r="N78" s="15" t="s">
        <v>16</v>
      </c>
      <c r="O78" s="16"/>
    </row>
    <row r="79" spans="7:15" x14ac:dyDescent="0.15">
      <c r="G79" s="4">
        <v>12.965063291139241</v>
      </c>
      <c r="H79" s="5">
        <v>565</v>
      </c>
      <c r="J79" s="4">
        <v>72.121200000000002</v>
      </c>
      <c r="K79" s="4">
        <v>9.1292658227848111</v>
      </c>
      <c r="L79" s="5">
        <v>385</v>
      </c>
      <c r="N79" s="10" t="s">
        <v>17</v>
      </c>
      <c r="O79" s="3" t="s">
        <v>18</v>
      </c>
    </row>
    <row r="80" spans="7:15" x14ac:dyDescent="0.15">
      <c r="G80" s="4">
        <v>13.885696202531648</v>
      </c>
      <c r="H80" s="5">
        <v>610</v>
      </c>
      <c r="J80" s="4">
        <v>77.878799999999998</v>
      </c>
      <c r="K80" s="4">
        <v>9.8580759493670893</v>
      </c>
      <c r="L80" s="5">
        <v>415</v>
      </c>
      <c r="N80" s="3" t="s">
        <v>19</v>
      </c>
      <c r="O80" s="3">
        <f>INDEX(LINEST(K79:K80,L79:L80),1,1)</f>
        <v>2.4293670886075924E-2</v>
      </c>
    </row>
    <row r="81" spans="7:15" x14ac:dyDescent="0.15">
      <c r="G81" s="4">
        <v>14.384303797468355</v>
      </c>
      <c r="H81" s="5">
        <v>640</v>
      </c>
      <c r="N81" s="3" t="s">
        <v>20</v>
      </c>
      <c r="O81" s="3">
        <f>INDEX(LINEST(K79:K80,L79:L80),1,2)</f>
        <v>-0.22379746835441949</v>
      </c>
    </row>
    <row r="82" spans="7:15" x14ac:dyDescent="0.15">
      <c r="G82" s="4">
        <v>14.95974683544304</v>
      </c>
      <c r="H82" s="5">
        <v>670</v>
      </c>
    </row>
    <row r="83" spans="7:15" x14ac:dyDescent="0.15">
      <c r="G83" s="4">
        <v>15.535063291139242</v>
      </c>
      <c r="H83" s="5">
        <v>700</v>
      </c>
      <c r="J83" t="s">
        <v>24</v>
      </c>
      <c r="N83" s="15" t="s">
        <v>15</v>
      </c>
      <c r="O83" s="16"/>
    </row>
    <row r="84" spans="7:15" x14ac:dyDescent="0.15">
      <c r="G84" s="4">
        <v>16.4173417721519</v>
      </c>
      <c r="H84" s="5">
        <v>750</v>
      </c>
      <c r="J84" s="5" t="s">
        <v>13</v>
      </c>
      <c r="K84" s="5" t="s">
        <v>11</v>
      </c>
      <c r="L84" s="5" t="s">
        <v>14</v>
      </c>
      <c r="N84" s="15" t="s">
        <v>16</v>
      </c>
      <c r="O84" s="16"/>
    </row>
    <row r="85" spans="7:15" x14ac:dyDescent="0.15">
      <c r="G85" s="4">
        <v>16.954303797468356</v>
      </c>
      <c r="H85" s="5">
        <v>780</v>
      </c>
      <c r="J85" s="4">
        <v>49.697000000000003</v>
      </c>
      <c r="K85" s="4">
        <v>6.2907594936708868</v>
      </c>
      <c r="L85" s="11">
        <v>240</v>
      </c>
      <c r="N85" s="3" t="s">
        <v>17</v>
      </c>
      <c r="O85" s="3" t="s">
        <v>18</v>
      </c>
    </row>
    <row r="86" spans="7:15" x14ac:dyDescent="0.15">
      <c r="G86" s="4">
        <v>17.491392405063291</v>
      </c>
      <c r="H86" s="5">
        <v>810</v>
      </c>
      <c r="J86" s="4">
        <v>54.848500000000001</v>
      </c>
      <c r="K86" s="4">
        <v>6.9428481012658239</v>
      </c>
      <c r="L86" s="11">
        <v>275</v>
      </c>
      <c r="N86" s="3" t="s">
        <v>19</v>
      </c>
      <c r="O86" s="3">
        <f>INDEX(LINEST(K85:K86,L85:L86),1,1)</f>
        <v>1.8631103074141057E-2</v>
      </c>
    </row>
    <row r="87" spans="7:15" x14ac:dyDescent="0.15">
      <c r="G87" s="4">
        <v>18.066708860759494</v>
      </c>
      <c r="H87" s="5">
        <v>845</v>
      </c>
      <c r="N87" s="3" t="s">
        <v>20</v>
      </c>
      <c r="O87" s="3">
        <f>INDEX(LINEST(K85:K86,L85:L86),1,2)</f>
        <v>1.8192947558770332</v>
      </c>
    </row>
    <row r="88" spans="7:15" x14ac:dyDescent="0.15">
      <c r="G88" s="4">
        <v>18.910632911392408</v>
      </c>
      <c r="H88" s="5">
        <v>895</v>
      </c>
    </row>
    <row r="89" spans="7:15" x14ac:dyDescent="0.15">
      <c r="G89" s="4">
        <v>19.44759493670886</v>
      </c>
      <c r="H89" s="5">
        <v>935</v>
      </c>
    </row>
    <row r="90" spans="7:15" ht="14.25" thickBot="1" x14ac:dyDescent="0.2">
      <c r="G90" s="4">
        <v>20.023037974683543</v>
      </c>
      <c r="H90" s="5">
        <v>980</v>
      </c>
      <c r="J90" t="s">
        <v>21</v>
      </c>
      <c r="N90" s="9" t="s">
        <v>22</v>
      </c>
    </row>
    <row r="91" spans="7:15" ht="14.25" thickBot="1" x14ac:dyDescent="0.2">
      <c r="G91" s="4">
        <v>20.905316455696202</v>
      </c>
      <c r="H91" s="5">
        <v>1065</v>
      </c>
      <c r="J91" s="4">
        <f>C50/3</f>
        <v>76.76766666666667</v>
      </c>
      <c r="N91" s="12">
        <f>AVERAGE(O80,O86)</f>
        <v>2.1462386980108491E-2</v>
      </c>
    </row>
    <row r="92" spans="7:15" x14ac:dyDescent="0.15">
      <c r="G92" s="4">
        <v>21.557341772151901</v>
      </c>
      <c r="H92" s="5">
        <v>1135</v>
      </c>
    </row>
    <row r="93" spans="7:15" x14ac:dyDescent="0.15">
      <c r="G93" s="4">
        <v>22.286202531645571</v>
      </c>
      <c r="H93" s="5">
        <v>1205</v>
      </c>
    </row>
    <row r="94" spans="7:15" x14ac:dyDescent="0.15">
      <c r="G94" s="4">
        <v>22.976582278481011</v>
      </c>
      <c r="H94" s="5">
        <v>1280</v>
      </c>
    </row>
    <row r="95" spans="7:15" x14ac:dyDescent="0.15">
      <c r="G95" s="4">
        <v>23.667088607594938</v>
      </c>
      <c r="H95" s="5">
        <v>1360</v>
      </c>
    </row>
    <row r="96" spans="7:15" x14ac:dyDescent="0.15">
      <c r="G96" s="4">
        <v>24.319113924050637</v>
      </c>
      <c r="H96" s="5">
        <v>1450</v>
      </c>
    </row>
    <row r="97" spans="7:8" x14ac:dyDescent="0.15">
      <c r="G97" s="4">
        <v>25.00962025316456</v>
      </c>
      <c r="H97" s="5">
        <v>1545</v>
      </c>
    </row>
    <row r="98" spans="7:8" x14ac:dyDescent="0.15">
      <c r="G98" s="4">
        <v>25.623291139240507</v>
      </c>
      <c r="H98" s="5">
        <v>1650</v>
      </c>
    </row>
    <row r="99" spans="7:8" x14ac:dyDescent="0.15">
      <c r="G99" s="4">
        <v>26.620632911392406</v>
      </c>
      <c r="H99" s="5">
        <v>1830</v>
      </c>
    </row>
    <row r="100" spans="7:8" x14ac:dyDescent="0.15">
      <c r="G100" s="4">
        <v>27.195949367088613</v>
      </c>
      <c r="H100" s="5">
        <v>1960</v>
      </c>
    </row>
    <row r="101" spans="7:8" x14ac:dyDescent="0.15">
      <c r="G101" s="4">
        <v>27.733037974683548</v>
      </c>
      <c r="H101" s="5">
        <v>2100</v>
      </c>
    </row>
    <row r="102" spans="7:8" x14ac:dyDescent="0.15">
      <c r="G102" s="4">
        <v>28.270000000000003</v>
      </c>
      <c r="H102" s="5">
        <v>2255</v>
      </c>
    </row>
    <row r="103" spans="7:8" x14ac:dyDescent="0.15">
      <c r="G103" s="4">
        <v>28.922151898734182</v>
      </c>
      <c r="H103" s="5">
        <v>2550</v>
      </c>
    </row>
    <row r="104" spans="7:8" x14ac:dyDescent="0.15">
      <c r="G104" s="4">
        <v>29.152278481012658</v>
      </c>
      <c r="H104" s="5">
        <v>2900</v>
      </c>
    </row>
  </sheetData>
  <mergeCells count="9">
    <mergeCell ref="N77:O77"/>
    <mergeCell ref="N78:O78"/>
    <mergeCell ref="N83:O83"/>
    <mergeCell ref="N84:O84"/>
    <mergeCell ref="C2:E2"/>
    <mergeCell ref="N22:O22"/>
    <mergeCell ref="N23:O23"/>
    <mergeCell ref="N28:O28"/>
    <mergeCell ref="N29:O29"/>
  </mergeCells>
  <phoneticPr fontId="1"/>
  <pageMargins left="0.7" right="0.7" top="0.75" bottom="0.75" header="0.3" footer="0.3"/>
  <pageSetup paperSize="9" orientation="portrait" verticalDpi="0" r:id="rId1"/>
  <ignoredErrors>
    <ignoredError sqref="H6:H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A-1,2 気中①</vt:lpstr>
      <vt:lpstr>A-1,2気中②</vt:lpstr>
      <vt:lpstr>A-1,2気中③</vt:lpstr>
      <vt:lpstr>A-1,2水中①</vt:lpstr>
      <vt:lpstr>A-1,2水中②</vt:lpstr>
      <vt:lpstr>A-1,2水中③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</dc:creator>
  <cp:lastModifiedBy>iyoda00</cp:lastModifiedBy>
  <dcterms:created xsi:type="dcterms:W3CDTF">2016-10-26T08:33:21Z</dcterms:created>
  <dcterms:modified xsi:type="dcterms:W3CDTF">2016-10-28T15:57:56Z</dcterms:modified>
</cp:coreProperties>
</file>